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60" windowHeight="10935" tabRatio="591" activeTab="1"/>
  </bookViews>
  <sheets>
    <sheet name="КП для ОУ" sheetId="1" r:id="rId1"/>
    <sheet name="КР для ОУ" sheetId="2" r:id="rId2"/>
  </sheets>
  <definedNames/>
  <calcPr fullCalcOnLoad="1"/>
</workbook>
</file>

<file path=xl/comments1.xml><?xml version="1.0" encoding="utf-8"?>
<comments xmlns="http://schemas.openxmlformats.org/spreadsheetml/2006/main">
  <authors>
    <author>О. Н. Хабаров</author>
  </authors>
  <commentList>
    <comment ref="D140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Соотносится с П.3.1</t>
        </r>
      </text>
    </comment>
    <comment ref="D173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подставляется автоматически из П.1.13.2</t>
        </r>
      </text>
    </comment>
    <comment ref="D176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подставляется автоматически из П.1.13.4</t>
        </r>
      </text>
    </comment>
    <comment ref="D185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заполняется при наличии П 4.8</t>
        </r>
      </text>
    </comment>
    <comment ref="D133" authorId="0">
      <text>
        <r>
          <rPr>
            <b/>
            <sz val="8"/>
            <rFont val="Tahoma"/>
            <family val="2"/>
          </rPr>
          <t xml:space="preserve">О. Н. Хабаров:
</t>
        </r>
        <r>
          <rPr>
            <sz val="8"/>
            <rFont val="Tahoma"/>
            <family val="2"/>
          </rPr>
          <t>заполняется автоматически</t>
        </r>
      </text>
    </comment>
    <comment ref="D16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заполняется автоматически</t>
        </r>
      </text>
    </comment>
    <comment ref="D206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заполняется автоматически</t>
        </r>
      </text>
    </comment>
    <comment ref="D201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заполняется автоматически</t>
        </r>
      </text>
    </comment>
    <comment ref="D8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заполняется автоматически</t>
        </r>
      </text>
    </comment>
    <comment ref="D4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E4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D5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E5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D6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E6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</commentList>
</comments>
</file>

<file path=xl/comments2.xml><?xml version="1.0" encoding="utf-8"?>
<comments xmlns="http://schemas.openxmlformats.org/spreadsheetml/2006/main">
  <authors>
    <author>О. Н. Хабаров</author>
  </authors>
  <commentList>
    <comment ref="D144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Защищённая ячейка: заполняется автоматически
</t>
        </r>
      </text>
    </comment>
    <comment ref="D150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Защищённая ячейка: заполняется автоматически</t>
        </r>
      </text>
    </comment>
    <comment ref="A1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Доделать в ссответствии с правками Корневой</t>
        </r>
      </text>
    </comment>
    <comment ref="D107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Защищённая ячейка: заполняется автоматически</t>
        </r>
      </text>
    </comment>
    <comment ref="D154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заполняется автоматически</t>
        </r>
      </text>
    </comment>
    <comment ref="D161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заполняется автоматически</t>
        </r>
      </text>
    </comment>
    <comment ref="D168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заполняется автоматически</t>
        </r>
      </text>
    </comment>
    <comment ref="D4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E4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D5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E5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D6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E6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</commentList>
</comments>
</file>

<file path=xl/sharedStrings.xml><?xml version="1.0" encoding="utf-8"?>
<sst xmlns="http://schemas.openxmlformats.org/spreadsheetml/2006/main" count="1135" uniqueCount="775">
  <si>
    <r>
      <t xml:space="preserve">Количество </t>
    </r>
    <r>
      <rPr>
        <b/>
        <sz val="12"/>
        <color indexed="8"/>
        <rFont val="Times New Roman"/>
        <family val="1"/>
      </rPr>
      <t>призовых мест, занятых</t>
    </r>
    <r>
      <rPr>
        <sz val="12"/>
        <color indexed="8"/>
        <rFont val="Times New Roman"/>
        <family val="1"/>
      </rPr>
      <t xml:space="preserve"> учащимися в </t>
    </r>
    <r>
      <rPr>
        <b/>
        <sz val="12"/>
        <color indexed="8"/>
        <rFont val="Times New Roman"/>
        <family val="1"/>
      </rPr>
      <t>очных олимпиадах</t>
    </r>
    <r>
      <rPr>
        <sz val="12"/>
        <color indexed="8"/>
        <rFont val="Times New Roman"/>
        <family val="1"/>
      </rPr>
      <t xml:space="preserve"> для школьников (кроме Всероссийской олимпиады школьников), проводимых сторонними организациями и учреждениями </t>
    </r>
  </si>
  <si>
    <t>Количество (численность) обучающихся, ставших победителями в очных олимпиадах для школьников (кроме Всероссийской олимпиады школьников), проводимых сторонними организациями и учреждениями</t>
  </si>
  <si>
    <r>
      <t xml:space="preserve">Количество (численность) обучающихся, </t>
    </r>
    <r>
      <rPr>
        <b/>
        <sz val="12"/>
        <color indexed="8"/>
        <rFont val="Times New Roman"/>
        <family val="1"/>
      </rPr>
      <t>принявших участие в очных олимпиадах</t>
    </r>
    <r>
      <rPr>
        <sz val="12"/>
        <color indexed="8"/>
        <rFont val="Times New Roman"/>
        <family val="1"/>
      </rPr>
      <t xml:space="preserve"> для школьников (кроме Всероссийской олимпиады школьников), проводимых сторонними организациями и учреждениями</t>
    </r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</si>
  <si>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</t>
    </r>
    <r>
      <rPr>
        <sz val="12"/>
        <color indexed="8"/>
        <rFont val="Times New Roman"/>
        <family val="1"/>
      </rPr>
      <t xml:space="preserve"> на </t>
    </r>
    <r>
      <rPr>
        <b/>
        <sz val="12"/>
        <color indexed="8"/>
        <rFont val="Times New Roman"/>
        <family val="1"/>
      </rPr>
      <t>заключительном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 обучающихся 9-11 классов</t>
    </r>
  </si>
  <si>
    <r>
      <t xml:space="preserve">Количество </t>
    </r>
    <r>
      <rPr>
        <b/>
        <sz val="12"/>
        <color indexed="8"/>
        <rFont val="Times New Roman"/>
        <family val="1"/>
      </rPr>
      <t xml:space="preserve">призовых мест, занятых </t>
    </r>
    <r>
      <rPr>
        <sz val="12"/>
        <color indexed="8"/>
        <rFont val="Times New Roman"/>
        <family val="1"/>
      </rPr>
      <t xml:space="preserve">обучающимися 9-11 классов на </t>
    </r>
    <r>
      <rPr>
        <b/>
        <sz val="12"/>
        <color indexed="8"/>
        <rFont val="Times New Roman"/>
        <family val="1"/>
      </rPr>
      <t>заключительном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</si>
  <si>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r>
      <t xml:space="preserve">Количество (численность) обучающихся 9-11 классов, ставших </t>
    </r>
    <r>
      <rPr>
        <b/>
        <sz val="12"/>
        <color indexed="8"/>
        <rFont val="Times New Roman"/>
        <family val="1"/>
      </rPr>
      <t>победителями и призёрами заключительного</t>
    </r>
    <r>
      <rPr>
        <sz val="12"/>
        <color indexed="8"/>
        <rFont val="Times New Roman"/>
        <family val="1"/>
      </rPr>
      <t xml:space="preserve"> этапа Всероссийской олимпиады школьников</t>
    </r>
  </si>
  <si>
    <r>
      <t xml:space="preserve">Количество (численность) обучающихся 9-11 классов, </t>
    </r>
    <r>
      <rPr>
        <b/>
        <sz val="12"/>
        <color indexed="8"/>
        <rFont val="Times New Roman"/>
        <family val="1"/>
      </rPr>
      <t>принявших участие в заключительном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</si>
  <si>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 на региональном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 среди обучающихся 9-11 классов</t>
    </r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</si>
  <si>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</t>
    </r>
    <r>
      <rPr>
        <sz val="12"/>
        <color indexed="8"/>
        <rFont val="Times New Roman"/>
        <family val="1"/>
      </rPr>
      <t xml:space="preserve">, занятых обучающимися 9-11 классов на </t>
    </r>
    <r>
      <rPr>
        <b/>
        <sz val="12"/>
        <color indexed="8"/>
        <rFont val="Times New Roman"/>
        <family val="1"/>
      </rPr>
      <t>региональном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</si>
  <si>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r>
      <t xml:space="preserve">Количество (численность) обучающихся 9-11 классов, ставших </t>
    </r>
    <r>
      <rPr>
        <b/>
        <sz val="12"/>
        <color indexed="8"/>
        <rFont val="Times New Roman"/>
        <family val="1"/>
      </rPr>
      <t>победителями и призёрами регионального</t>
    </r>
    <r>
      <rPr>
        <sz val="12"/>
        <color indexed="8"/>
        <rFont val="Times New Roman"/>
        <family val="1"/>
      </rPr>
      <t xml:space="preserve"> этапа Всероссийской олимпиады школьников</t>
    </r>
  </si>
  <si>
    <r>
      <t xml:space="preserve">Количество (численность) обучающихся 9-11 классов, принявших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в </t>
    </r>
    <r>
      <rPr>
        <b/>
        <sz val="12"/>
        <color indexed="8"/>
        <rFont val="Times New Roman"/>
        <family val="1"/>
      </rPr>
      <t>региональном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</si>
  <si>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муниципального</t>
    </r>
    <r>
      <rPr>
        <sz val="12"/>
        <color indexed="8"/>
        <rFont val="Times New Roman"/>
        <family val="1"/>
      </rPr>
      <t xml:space="preserve"> этапа Всероссийской олимпиады школьников среди обучающихся 7-11 классов</t>
    </r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</si>
  <si>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</t>
    </r>
    <r>
      <rPr>
        <sz val="12"/>
        <color indexed="8"/>
        <rFont val="Times New Roman"/>
        <family val="1"/>
      </rPr>
      <t xml:space="preserve">, занятых обучающимися 7-11 классов на </t>
    </r>
    <r>
      <rPr>
        <b/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</si>
  <si>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t>Количество (численность) обучающихся 7-11 классов, ставших победителями и призёрами муниципального этапа Всероссийской олимпиады школьников</t>
  </si>
  <si>
    <r>
      <t xml:space="preserve">Количество (численность) обучающихся 7-11 классов, принявших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в </t>
    </r>
    <r>
      <rPr>
        <b/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 </t>
    </r>
  </si>
  <si>
    <r>
      <t xml:space="preserve">Количество (численность) обучающихся 5-11 классов, принявших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в </t>
    </r>
    <r>
      <rPr>
        <b/>
        <sz val="12"/>
        <color indexed="8"/>
        <rFont val="Times New Roman"/>
        <family val="1"/>
      </rPr>
      <t>школьном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</si>
  <si>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r>
      <t xml:space="preserve">Общая численность обучающихся, принявших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во Всероссийских</t>
    </r>
    <r>
      <rPr>
        <sz val="12"/>
        <color indexed="8"/>
        <rFont val="Times New Roman"/>
        <family val="1"/>
      </rPr>
      <t xml:space="preserve"> олимпиадах школьников (все этапы)</t>
    </r>
  </si>
  <si>
    <t>- численность 11-х классов</t>
  </si>
  <si>
    <t>- численность 10-х классов</t>
  </si>
  <si>
    <t>- численность 9-х классов</t>
  </si>
  <si>
    <t>- численность 8-х классов</t>
  </si>
  <si>
    <t>- численность 7-х классов</t>
  </si>
  <si>
    <t>- численность 6-х классов</t>
  </si>
  <si>
    <t>- численность 5-х классов</t>
  </si>
  <si>
    <t>Общая численность обучающихся 5-11 классов, в том числе:</t>
  </si>
  <si>
    <t>Общая численность обучающихся 1-11 классов</t>
  </si>
  <si>
    <t>Показатель Р.4 Развитие системы поддержки талантливых детей</t>
  </si>
  <si>
    <r>
      <t xml:space="preserve">Количество выпускников 11 классов, обучавшихся в классах с </t>
    </r>
    <r>
      <rPr>
        <b/>
        <sz val="12"/>
        <color indexed="8"/>
        <rFont val="Times New Roman"/>
        <family val="1"/>
      </rPr>
      <t>углубленным изучением</t>
    </r>
    <r>
      <rPr>
        <sz val="12"/>
        <color indexed="8"/>
        <rFont val="Times New Roman"/>
        <family val="1"/>
      </rPr>
      <t xml:space="preserve"> отдельных предметов и поступивших в учреждения профессионального образования по профилю на старшей ступени общего образования</t>
    </r>
  </si>
  <si>
    <r>
      <t xml:space="preserve">Количество выпускников 11 классов, обучавшихся в </t>
    </r>
    <r>
      <rPr>
        <b/>
        <sz val="12"/>
        <color indexed="8"/>
        <rFont val="Times New Roman"/>
        <family val="1"/>
      </rPr>
      <t>профильных</t>
    </r>
    <r>
      <rPr>
        <sz val="12"/>
        <color indexed="8"/>
        <rFont val="Times New Roman"/>
        <family val="1"/>
      </rPr>
      <t xml:space="preserve"> классах и поступивших в учреждения профессионального образования по профилю на старшей ступени общего образования</t>
    </r>
  </si>
  <si>
    <r>
      <t xml:space="preserve">Количество выпускников 11 классов, </t>
    </r>
    <r>
      <rPr>
        <b/>
        <sz val="12"/>
        <color indexed="8"/>
        <rFont val="Times New Roman"/>
        <family val="1"/>
      </rPr>
      <t>поступивших</t>
    </r>
    <r>
      <rPr>
        <sz val="12"/>
        <color indexed="8"/>
        <rFont val="Times New Roman"/>
        <family val="1"/>
      </rPr>
      <t xml:space="preserve"> в учреждения профессионального образования </t>
    </r>
    <r>
      <rPr>
        <b/>
        <sz val="12"/>
        <color indexed="8"/>
        <rFont val="Times New Roman"/>
        <family val="1"/>
      </rPr>
      <t>по профилю</t>
    </r>
    <r>
      <rPr>
        <sz val="12"/>
        <color indexed="8"/>
        <rFont val="Times New Roman"/>
        <family val="1"/>
      </rPr>
      <t xml:space="preserve"> обучения на старшей ступени общего образования (из числа выпускников 11 классов, обучавшихся в классах с профильным или углубленным изучением отдельных предметов)</t>
    </r>
  </si>
  <si>
    <t>- биологии</t>
  </si>
  <si>
    <t>- химии</t>
  </si>
  <si>
    <t>- физике</t>
  </si>
  <si>
    <t xml:space="preserve">Количество выпускников 11 классов, сдававших ЕГЭ по предметам естественно-научного цикла, в том числе по: </t>
  </si>
  <si>
    <r>
      <t xml:space="preserve">Количество выпускников 11 классов, обучавшихся в </t>
    </r>
    <r>
      <rPr>
        <b/>
        <sz val="12"/>
        <color indexed="8"/>
        <rFont val="Times New Roman"/>
        <family val="1"/>
      </rPr>
      <t>общеобразовательных</t>
    </r>
    <r>
      <rPr>
        <sz val="12"/>
        <color indexed="8"/>
        <rFont val="Times New Roman"/>
        <family val="1"/>
      </rPr>
      <t xml:space="preserve"> классах и получивших по результатам ЕГЭ по каждому из предметов </t>
    </r>
    <r>
      <rPr>
        <b/>
        <sz val="12"/>
        <color indexed="8"/>
        <rFont val="Times New Roman"/>
        <family val="1"/>
      </rPr>
      <t>по выбору</t>
    </r>
    <r>
      <rPr>
        <sz val="12"/>
        <color indexed="8"/>
        <rFont val="Times New Roman"/>
        <family val="1"/>
      </rPr>
      <t xml:space="preserve"> более 55 баллов</t>
    </r>
  </si>
  <si>
    <r>
      <t xml:space="preserve">Количество выпускников 11 классов, обучавшихся в </t>
    </r>
    <r>
      <rPr>
        <b/>
        <sz val="12"/>
        <color indexed="8"/>
        <rFont val="Times New Roman"/>
        <family val="1"/>
      </rPr>
      <t>профильных</t>
    </r>
    <r>
      <rPr>
        <sz val="12"/>
        <color indexed="8"/>
        <rFont val="Times New Roman"/>
        <family val="1"/>
      </rPr>
      <t xml:space="preserve"> классах и получивших по результатам </t>
    </r>
    <r>
      <rPr>
        <b/>
        <sz val="12"/>
        <color indexed="8"/>
        <rFont val="Times New Roman"/>
        <family val="1"/>
      </rPr>
      <t>ЕГЭ</t>
    </r>
    <r>
      <rPr>
        <sz val="12"/>
        <color indexed="8"/>
        <rFont val="Times New Roman"/>
        <family val="1"/>
      </rPr>
      <t xml:space="preserve"> по каждому из предметов </t>
    </r>
    <r>
      <rPr>
        <b/>
        <sz val="12"/>
        <color indexed="8"/>
        <rFont val="Times New Roman"/>
        <family val="1"/>
      </rPr>
      <t>по выбору</t>
    </r>
    <r>
      <rPr>
        <sz val="12"/>
        <color indexed="8"/>
        <rFont val="Times New Roman"/>
        <family val="1"/>
      </rPr>
      <t xml:space="preserve"> более 55 баллов</t>
    </r>
  </si>
  <si>
    <r>
      <t xml:space="preserve">Количество выпускников 11 классов, обучавшихся в классах с </t>
    </r>
    <r>
      <rPr>
        <b/>
        <sz val="12"/>
        <color indexed="8"/>
        <rFont val="Times New Roman"/>
        <family val="1"/>
      </rPr>
      <t>углубленным</t>
    </r>
    <r>
      <rPr>
        <sz val="12"/>
        <color indexed="8"/>
        <rFont val="Times New Roman"/>
        <family val="1"/>
      </rPr>
      <t xml:space="preserve"> изучением отдельных предметов и получивших по результатам </t>
    </r>
    <r>
      <rPr>
        <b/>
        <sz val="12"/>
        <color indexed="8"/>
        <rFont val="Times New Roman"/>
        <family val="1"/>
      </rPr>
      <t>ЕГЭ</t>
    </r>
    <r>
      <rPr>
        <sz val="12"/>
        <color indexed="8"/>
        <rFont val="Times New Roman"/>
        <family val="1"/>
      </rPr>
      <t xml:space="preserve"> по каждому из предметов </t>
    </r>
    <r>
      <rPr>
        <b/>
        <sz val="12"/>
        <color indexed="8"/>
        <rFont val="Times New Roman"/>
        <family val="1"/>
      </rPr>
      <t>по выбору</t>
    </r>
    <r>
      <rPr>
        <sz val="12"/>
        <color indexed="8"/>
        <rFont val="Times New Roman"/>
        <family val="1"/>
      </rPr>
      <t xml:space="preserve"> более 55 баллов</t>
    </r>
  </si>
  <si>
    <r>
      <t xml:space="preserve">Количество выпускников 11 классов, обучавшихся в классах с </t>
    </r>
    <r>
      <rPr>
        <b/>
        <sz val="12"/>
        <color indexed="8"/>
        <rFont val="Times New Roman"/>
        <family val="1"/>
      </rPr>
      <t>углубленным</t>
    </r>
    <r>
      <rPr>
        <sz val="12"/>
        <color indexed="8"/>
        <rFont val="Times New Roman"/>
        <family val="1"/>
      </rPr>
      <t xml:space="preserve"> или </t>
    </r>
    <r>
      <rPr>
        <b/>
        <sz val="12"/>
        <color indexed="8"/>
        <rFont val="Times New Roman"/>
        <family val="1"/>
      </rPr>
      <t>профильным</t>
    </r>
    <r>
      <rPr>
        <sz val="12"/>
        <color indexed="8"/>
        <rFont val="Times New Roman"/>
        <family val="1"/>
      </rPr>
      <t xml:space="preserve"> изучением отдельных предметов и получивших по результатам </t>
    </r>
    <r>
      <rPr>
        <b/>
        <sz val="12"/>
        <color indexed="8"/>
        <rFont val="Times New Roman"/>
        <family val="1"/>
      </rPr>
      <t>ЕГЭ</t>
    </r>
    <r>
      <rPr>
        <sz val="12"/>
        <color indexed="8"/>
        <rFont val="Times New Roman"/>
        <family val="1"/>
      </rPr>
      <t xml:space="preserve"> по каждому из предметов </t>
    </r>
    <r>
      <rPr>
        <b/>
        <sz val="12"/>
        <color indexed="8"/>
        <rFont val="Times New Roman"/>
        <family val="1"/>
      </rPr>
      <t>по выбору</t>
    </r>
    <r>
      <rPr>
        <sz val="12"/>
        <color indexed="8"/>
        <rFont val="Times New Roman"/>
        <family val="1"/>
      </rPr>
      <t xml:space="preserve"> более 55 баллов</t>
    </r>
  </si>
  <si>
    <t>Количество выпускников 11 классов, обучавшихся в профильных классах</t>
  </si>
  <si>
    <t xml:space="preserve">Количество выпускников 11 классов, обучавшихся в классах с углубленным изучением отдельных предметов </t>
  </si>
  <si>
    <t xml:space="preserve">Количество выпускников 11 классов, обучавшихся в классах с углубленным или профильным изучением отдельных предметов </t>
  </si>
  <si>
    <t>Количество обучающихся 9-х классов, выбравших экзамен на ГИА в соответствии с предпрофильным обучением</t>
  </si>
  <si>
    <t>- на профильное обучение по программам среднего полного (общего) образования</t>
  </si>
  <si>
    <t>- в учреждения среднего профессионального образования</t>
  </si>
  <si>
    <t>- в учреждения начального профессионального образования</t>
  </si>
  <si>
    <t xml:space="preserve">Количество выпускников 9 классов, поступивших в учреждения НПО, СПО или на профильное обучение по программам среднего полного (общего) образования, в том числе: </t>
  </si>
  <si>
    <t>Количество обучающихся  11-х классов с высоким уровнем профессиональной готовности (определились с выбором профиля) (Методика  - опросник профессиональной готовности Л.Н. Кабардовой)</t>
  </si>
  <si>
    <t>Количество обучающихся 11-х классов, инициирующих позитивное  и активное общение с окружающими в образовательном процессе (Методика  «Матрица изучения позиций субъекта в педагогическом общении»  Е.В. Коротаевой)</t>
  </si>
  <si>
    <t>Количество обучающихся 9-х  классов с высоким уровнем готовности к выбору профессии (Методика - опросник «Готовность подростков к выбору профессии» В.Б. Успенского)</t>
  </si>
  <si>
    <t xml:space="preserve">Показатель Р.3 Ключевые компетенции </t>
  </si>
  <si>
    <t>Количество обучающихся 9-х, 11-х классов с высоким уровнем готовности работать с информацией и информационными источниками (Методика  «Готовность работать с информацией и информационными источниками»)</t>
  </si>
  <si>
    <t>Количество обучающихся 9-х с высоким уровнем мотивации учебной деятельности (Методика Домбровской И.С. «Мотивация учебной деятельности: уровни и типы» )</t>
  </si>
  <si>
    <t xml:space="preserve">Количество обучающихся 9-х классов, обнаруживших готовность к обучению в интерактивном режиме и  к групповой работе на уроке (Методика  «Тест на выявление готовности к обучению в интерактивном режиме» Е.В. Коротаевой) </t>
  </si>
  <si>
    <t>Показатель Р.2 Надпредметные компетенции</t>
  </si>
  <si>
    <t xml:space="preserve">Количество выпускников 12 классов, получивших по результатам ЕГЭ и по русскому языку, и по математике более 55 баллов </t>
  </si>
  <si>
    <t xml:space="preserve">Количество выпускников 11 классов, получивших по результатам ЕГЭ и по русскому языку, и по математике более 55 баллов </t>
  </si>
  <si>
    <t xml:space="preserve">Количество выпускников 12 классов, получивших по результатам ЕГЭ по математике более 55 баллов </t>
  </si>
  <si>
    <t xml:space="preserve">Количество выпускников 11 классов, получивших по результатам ЕГЭ по математике более 55 баллов </t>
  </si>
  <si>
    <t xml:space="preserve">Количество выпускников 12 классов, получивших по результатам ЕГЭ по русскому языку более 55 баллов </t>
  </si>
  <si>
    <t xml:space="preserve">Количество выпускников 11 классов, получивших по результатам ЕГЭ по русскому языку более 55 баллов </t>
  </si>
  <si>
    <t>- получивших аттестат о среднем (полном) общем образовании для награждённых золотой и серебряной медалью</t>
  </si>
  <si>
    <t xml:space="preserve">Количество выпускников 11 (12) классов, получивших аттестат об общем образовании, в том числе: </t>
  </si>
  <si>
    <t>Количество выпускников 12-х классов</t>
  </si>
  <si>
    <t>Количество выпускников 11-х классов</t>
  </si>
  <si>
    <t>- получивших аттестат об основном общем образовании особого образца</t>
  </si>
  <si>
    <t>Количество выпускников 9-х классов, получивших аттестат об основном общем образовании, в том числе:</t>
  </si>
  <si>
    <t>Количество обучающихся 9-х классов, подтвердивших результаты обучения по итогам ГИА (по всем предметам)</t>
  </si>
  <si>
    <t>Количество обучающихся 9-х классов, подтвердивших результаты обучения по итогам ГИА (предметы по выбору)</t>
  </si>
  <si>
    <t>Количество обучающихся 9-х классов, подтвердивших результаты обучения по русскому языку и математике по итогам ГИА</t>
  </si>
  <si>
    <t>Количество обучающихся 9-х классов, подтвердивших результаты обучения по математике по итогам ГИА</t>
  </si>
  <si>
    <t>Количество обучающихся 9-х классов, имеющих оценку "неудовлетворительно" по математике по результатам ГИА</t>
  </si>
  <si>
    <t>Количество обучающихся 9-х классов, имеющих оценку "3" (удовлетворительно) по математике по результатам ГИА</t>
  </si>
  <si>
    <t>Количество обучающихся 9-х классов, имеющих оценку "4" (хорошо) по математике по результатам ГИА</t>
  </si>
  <si>
    <t>Количество обучающихся 9-х классов, имеющих оценку "5" (отлично) по математике по результатам ГИА</t>
  </si>
  <si>
    <t>Количество обучающихся 9-х классов, имеющих оценку "неудовлетворительно" по математике за год</t>
  </si>
  <si>
    <t>Количество обучающихся 9-х классов, имеющих оценку "3" (удовлетворительно) по математике за год</t>
  </si>
  <si>
    <t>Количество обучающихся 9-х классов, имеющих оценку "4" (хорошо) по математике за год</t>
  </si>
  <si>
    <t>Количество обучающихся 9-х классов, имеющих оценку "5" (отлично) по математике за год</t>
  </si>
  <si>
    <t>Количество обучающихся 9-х классов, подтвердивших результаты обучения по русскому языку по итогам ГИА</t>
  </si>
  <si>
    <t>Количество обучающихся 9-х классов, имеющих оценку "неудовлетворительно" по русскому языку по результатам ГИА</t>
  </si>
  <si>
    <t>Количество обучающихся 9-х классов, имеющих оценку "3" (удовлетворительно) по русскому языку по результатам ГИА</t>
  </si>
  <si>
    <t>Количество обучающихся 9-х классов, имеющих оценку "4" (хорошо) по русскому языку по результатам ГИА</t>
  </si>
  <si>
    <t>Количество обучающихся 9-х классов, имеющих оценку "5" (отлично) по русскому языку по результатам ГИА</t>
  </si>
  <si>
    <t>Количество обучающихся 9-х классов, имеющих оценку "неудовлетворительно" по русскому языку за год</t>
  </si>
  <si>
    <t>Количество обучающихся 9-х классов, имеющих оценку "3" (удовлетворительно) по русскому языку за год</t>
  </si>
  <si>
    <t>Количество обучающихся 9-х классов, имеющих оценку "4" (хорошо) по русскому языку за год</t>
  </si>
  <si>
    <t>Количество обучающихся 9-х классов, имеющих оценку "5" (отлично) по русскому языку за год</t>
  </si>
  <si>
    <t>Количество обучающихся 9-х классов</t>
  </si>
  <si>
    <t>Показатель Р.1 Учебные достижения обучающихся</t>
  </si>
  <si>
    <t>Абсолютное значение</t>
  </si>
  <si>
    <t>Расшифровка индикатора</t>
  </si>
  <si>
    <t>Инди-катор</t>
  </si>
  <si>
    <t xml:space="preserve">Качество результатов </t>
  </si>
  <si>
    <t xml:space="preserve">- в колонке D - если заявленное число не совпадает с суммой указанных ниже чисел, то заполняемая ячейка окрашивается в розовый цвет; в колонке Е - превышение общего объёма (100%) </t>
  </si>
  <si>
    <t>Пояснение</t>
  </si>
  <si>
    <r>
      <t>Муниципальная система образования ____</t>
    </r>
    <r>
      <rPr>
        <b/>
        <sz val="12"/>
        <color indexed="10"/>
        <rFont val="Times New Roman"/>
        <family val="1"/>
      </rPr>
      <t>заполнить</t>
    </r>
    <r>
      <rPr>
        <b/>
        <sz val="12"/>
        <color indexed="8"/>
        <rFont val="Times New Roman"/>
        <family val="1"/>
      </rPr>
      <t xml:space="preserve">_______  района                             </t>
    </r>
  </si>
  <si>
    <t>%  от  общего  числа (заполняется автоматически)</t>
  </si>
  <si>
    <t xml:space="preserve">- в колонке D - если заявленное число не совпадает с суммой указанных ниже чисел, то заполняемая ячейка окрашивается в розовый цвет </t>
  </si>
  <si>
    <t>Индикатор</t>
  </si>
  <si>
    <t>В строке "статус ОУ" указать: городская / сельская ОУ, малокомплектная ОУ, базовая  ОУ / ресурсный центр</t>
  </si>
  <si>
    <t>В строке "статус ОУ" указать: 
   городская / сельская ОУ, 
   малокомплектная ОУ, 
   базовая  ОУ / ресурсный центр</t>
  </si>
  <si>
    <t>География (количество кабинетов)</t>
  </si>
  <si>
    <t>Компьютерный класс (количество кабинетов) и Интернет</t>
  </si>
  <si>
    <t>Количество обучающихся 4-х классов</t>
  </si>
  <si>
    <t>Количество обучающихся 4-х классов, имеющих оценку "5" (отлично) по русскому языку за год</t>
  </si>
  <si>
    <t>Количество обучающихся 4-х классов, имеющих оценку "4" (хорошо) по русскому языку за год</t>
  </si>
  <si>
    <t>Количество обучающихся 4-х классов, имеющих оценку "3" (удовлетворительно) по русскому языку за год</t>
  </si>
  <si>
    <t>Количество обучающихся 4-х классов, имеющих оценку "неудовлетворительно" по русскому языку за год</t>
  </si>
  <si>
    <t>Количество обучающихся 4-х классов, имеющих оценку "5" (отлично) по математике за год</t>
  </si>
  <si>
    <t>Количество обучающихся 4-х классов, имеющих оценку "4" (хорошо) по математике за год</t>
  </si>
  <si>
    <t>Количество обучающихся 4-х классов, имеющих оценку "3" (удовлетворительно) по математике за год</t>
  </si>
  <si>
    <t>Количество обучающихся 4-х классов, имеющих оценку "неудовлетворительно" по математике за год</t>
  </si>
  <si>
    <t>Количество обучающихся 4-х классов, имеющих оценку "5" (отлично) по русскому языку по результатам диагностики</t>
  </si>
  <si>
    <t>Количество обучающихся 4-х классов, имеющих оценку "4" (хорошо) по русскому языку по результатам диагностики</t>
  </si>
  <si>
    <t>Количество обучающихся 4-х классов, имеющих оценку "3" (удовлетворительно) по русскому языку по результатам диагностики</t>
  </si>
  <si>
    <t>Количество обучающихся 4-х классов, имеющих оценку "неудовлетворительно" по русскому языку по результатам диагностики</t>
  </si>
  <si>
    <t>Количество обучающихся 4-х классов, подтвердивших результаты обучения по русскому языку по итогам диагностики</t>
  </si>
  <si>
    <t>Количество обучающихся 4-х классов, имеющих оценку "5" (отлично) по математике по результатам диагностики</t>
  </si>
  <si>
    <t>Количество обучающихся 4-х классов, имеющих оценку "4" (хорошо) по математике по результатам диагностики</t>
  </si>
  <si>
    <t>Количество обучающихся 4-х классов, имеющих оценку "3" (удовлетворительно) по математике по результатам диагностики</t>
  </si>
  <si>
    <t>Количество обучающихся 4-х классов, имеющих оценку "неудовлетворительно" по математике по результатам диагностики</t>
  </si>
  <si>
    <t>Количество обучающихся 4-х классов, подтвердивших результаты обучения по математике по итогам диагностики</t>
  </si>
  <si>
    <t>Количество обучающихся 4-х классов, подтвердивших результаты обучения по русскому языку и математике по итогам диагностики</t>
  </si>
  <si>
    <t>Количество обучающихся 4-х классов, подтвердивших результаты обучения по итогам диагностики (по всем предметам)</t>
  </si>
  <si>
    <t>Количество выпускников начальной школы, получивших похвальные листы</t>
  </si>
  <si>
    <t>Количество обучающихся 4-х классов с высоким уровнем развития учебной мотивации (Методика "Изучения мотивации обучения у младших школьников" М.Р. Гинзбурга)</t>
  </si>
  <si>
    <t>Количество обучающихся 9-х классов с высоким  уровнем социализированности (Методика  «Социализированность личности учащегося» М.И. Рожковой)</t>
  </si>
  <si>
    <t>Р.1.1</t>
  </si>
  <si>
    <t>Р.1.2</t>
  </si>
  <si>
    <t>Р.1.3</t>
  </si>
  <si>
    <t>Р.1.4</t>
  </si>
  <si>
    <t>Р.1.5</t>
  </si>
  <si>
    <t>Р.1.6</t>
  </si>
  <si>
    <t>Р.1.7</t>
  </si>
  <si>
    <t>Р.1.8</t>
  </si>
  <si>
    <t>Р.1.9</t>
  </si>
  <si>
    <t>Р.1.10</t>
  </si>
  <si>
    <t>Р.1.11</t>
  </si>
  <si>
    <t>Р.1.12</t>
  </si>
  <si>
    <t>Р.1.13</t>
  </si>
  <si>
    <t>Р.1.14</t>
  </si>
  <si>
    <t>Р.1.15</t>
  </si>
  <si>
    <t>Р.1.16</t>
  </si>
  <si>
    <t>Р.1.17</t>
  </si>
  <si>
    <t>Р.1.18</t>
  </si>
  <si>
    <t>Р.1.19</t>
  </si>
  <si>
    <t>Р.1.20</t>
  </si>
  <si>
    <t>Р.1.21</t>
  </si>
  <si>
    <t>Р.1.22</t>
  </si>
  <si>
    <t>Р.1.23</t>
  </si>
  <si>
    <t>Р.1.24</t>
  </si>
  <si>
    <t>Р.1.25</t>
  </si>
  <si>
    <t>Р.1.26</t>
  </si>
  <si>
    <t>Р.1.27</t>
  </si>
  <si>
    <t>Р.1.28</t>
  </si>
  <si>
    <t>Р.1.29</t>
  </si>
  <si>
    <t>Р.1.30</t>
  </si>
  <si>
    <t>Р.1.31</t>
  </si>
  <si>
    <t>Р.1.32</t>
  </si>
  <si>
    <t>Р.1.33</t>
  </si>
  <si>
    <t>Р.1.34</t>
  </si>
  <si>
    <t>Р.1.35</t>
  </si>
  <si>
    <t>Р.1.36</t>
  </si>
  <si>
    <t>Р.1.37</t>
  </si>
  <si>
    <t>Р.1.38</t>
  </si>
  <si>
    <t>Р.1.39</t>
  </si>
  <si>
    <t>Р.1.40</t>
  </si>
  <si>
    <t>Р.1.41</t>
  </si>
  <si>
    <t>Р.1.42</t>
  </si>
  <si>
    <t>Р.1.43</t>
  </si>
  <si>
    <t>Р.1.44</t>
  </si>
  <si>
    <t>Р.1.45</t>
  </si>
  <si>
    <t>Р.1.46</t>
  </si>
  <si>
    <t>Р.1.47</t>
  </si>
  <si>
    <t>Р.1.48</t>
  </si>
  <si>
    <t>Р.1.49</t>
  </si>
  <si>
    <t>Р.1.50</t>
  </si>
  <si>
    <t>Р.1.51</t>
  </si>
  <si>
    <t>Р.1.52</t>
  </si>
  <si>
    <t>Р.1.53</t>
  </si>
  <si>
    <t>Р.1.54</t>
  </si>
  <si>
    <t>Р.1.55</t>
  </si>
  <si>
    <t>Р.1.56</t>
  </si>
  <si>
    <t>Р.2.1</t>
  </si>
  <si>
    <t>Р.2.2</t>
  </si>
  <si>
    <t>Р.2.3</t>
  </si>
  <si>
    <t>Р.2.4</t>
  </si>
  <si>
    <t>Р.3.1</t>
  </si>
  <si>
    <t>Р.3.2</t>
  </si>
  <si>
    <t>Р.3.3</t>
  </si>
  <si>
    <t>Р.3.4</t>
  </si>
  <si>
    <t>Р.3.5</t>
  </si>
  <si>
    <t>Р.3.6</t>
  </si>
  <si>
    <t>Р.3.7</t>
  </si>
  <si>
    <t>Р.3.8</t>
  </si>
  <si>
    <t>Р.3.7.1</t>
  </si>
  <si>
    <t>Р.3.7.2</t>
  </si>
  <si>
    <t>Р.3.7.3</t>
  </si>
  <si>
    <t>Р.3.9</t>
  </si>
  <si>
    <t>Р.3.10</t>
  </si>
  <si>
    <t>Р.3.11</t>
  </si>
  <si>
    <t>Р.3.12</t>
  </si>
  <si>
    <t>Р.3.13.1</t>
  </si>
  <si>
    <t>Р.3.13.2</t>
  </si>
  <si>
    <t>Р.3.13.3</t>
  </si>
  <si>
    <t>Р.3.14</t>
  </si>
  <si>
    <t>Р.3.15</t>
  </si>
  <si>
    <t>Р.3.14.1</t>
  </si>
  <si>
    <t>Р.3.14.2</t>
  </si>
  <si>
    <t>Р.3.14.3</t>
  </si>
  <si>
    <t>Р.3.16</t>
  </si>
  <si>
    <t>Р.3.17</t>
  </si>
  <si>
    <t>Р.4.1</t>
  </si>
  <si>
    <t>Р.4.2</t>
  </si>
  <si>
    <t>Р.4.3</t>
  </si>
  <si>
    <t>Р.4.4</t>
  </si>
  <si>
    <t>Р.4.5</t>
  </si>
  <si>
    <t>Р.4.6</t>
  </si>
  <si>
    <t>Р.4.7</t>
  </si>
  <si>
    <t>Р.4.8</t>
  </si>
  <si>
    <t>Р.4.9</t>
  </si>
  <si>
    <t>Р.4.10</t>
  </si>
  <si>
    <t>Р.4.11</t>
  </si>
  <si>
    <t>Р.4.12</t>
  </si>
  <si>
    <t>Р.4.13</t>
  </si>
  <si>
    <t>Р.4.14</t>
  </si>
  <si>
    <t>Р.4.15</t>
  </si>
  <si>
    <t>Р.4.16</t>
  </si>
  <si>
    <t>Р.4.17</t>
  </si>
  <si>
    <t>Р.4.18</t>
  </si>
  <si>
    <t>Р.4.19</t>
  </si>
  <si>
    <t>Р.4.20</t>
  </si>
  <si>
    <t>Р.4.21</t>
  </si>
  <si>
    <t>Р.4.22</t>
  </si>
  <si>
    <t>Р.4.23</t>
  </si>
  <si>
    <t>Р.4.24</t>
  </si>
  <si>
    <t>Р.4.25</t>
  </si>
  <si>
    <t>Р.4.26</t>
  </si>
  <si>
    <t>Р.4.27</t>
  </si>
  <si>
    <t>Р.4.28</t>
  </si>
  <si>
    <t>Р.4.29</t>
  </si>
  <si>
    <t>Р.4.30</t>
  </si>
  <si>
    <t>Р.4.31</t>
  </si>
  <si>
    <t>Р.4.32</t>
  </si>
  <si>
    <t>Р.4.31.1</t>
  </si>
  <si>
    <t>Р.4.31.2</t>
  </si>
  <si>
    <t>Р.4.32.1</t>
  </si>
  <si>
    <t>Р.4.32.2</t>
  </si>
  <si>
    <t xml:space="preserve"> - на региональном  уровне</t>
  </si>
  <si>
    <t xml:space="preserve"> - на федеральном уровне</t>
  </si>
  <si>
    <t xml:space="preserve"> - студиях</t>
  </si>
  <si>
    <t xml:space="preserve"> - актовых залах</t>
  </si>
  <si>
    <t>Р.5.1</t>
  </si>
  <si>
    <t>Р.5.2</t>
  </si>
  <si>
    <t>Р.5.3</t>
  </si>
  <si>
    <t>Р.5.2.1</t>
  </si>
  <si>
    <t>Р.5.2.2</t>
  </si>
  <si>
    <t>Р.5.2.3</t>
  </si>
  <si>
    <t>Р.5.2.4</t>
  </si>
  <si>
    <t>Р.5.4</t>
  </si>
  <si>
    <t>Р.5.5</t>
  </si>
  <si>
    <t>Р.5.4.1</t>
  </si>
  <si>
    <t>Р.5.4.2</t>
  </si>
  <si>
    <t>Р.5.4.3</t>
  </si>
  <si>
    <t>Р.5.5.1</t>
  </si>
  <si>
    <t>Р.5.5.2</t>
  </si>
  <si>
    <t>Р.5.5.3</t>
  </si>
  <si>
    <t>Р.5.5.4</t>
  </si>
  <si>
    <t>Р.5.5.5</t>
  </si>
  <si>
    <t>Р.5.6</t>
  </si>
  <si>
    <t>Р.5.6.1</t>
  </si>
  <si>
    <t>Р.5.6.2</t>
  </si>
  <si>
    <t>Р.5.7</t>
  </si>
  <si>
    <t>Р.5.6.1.1</t>
  </si>
  <si>
    <t>Р.5.6.1.2</t>
  </si>
  <si>
    <t>Р.5.6.1.3</t>
  </si>
  <si>
    <t>Р.5.6.1.4</t>
  </si>
  <si>
    <t>Р.5.6.1.5</t>
  </si>
  <si>
    <t>Р.5.6.1.6</t>
  </si>
  <si>
    <t>Р.5.6.2.1</t>
  </si>
  <si>
    <t>Р.5.6.2.2</t>
  </si>
  <si>
    <t>Р.5.6.2.3</t>
  </si>
  <si>
    <t>Р.5.6.2.4</t>
  </si>
  <si>
    <t>Р.5.6.2.5</t>
  </si>
  <si>
    <t>Р.5.8</t>
  </si>
  <si>
    <t>Р.5.8.1</t>
  </si>
  <si>
    <t>Р.5.8.2</t>
  </si>
  <si>
    <t>Количество обучающихся 4-х классов, имеющих оценку "5" (отлично) по окружающему миру за год</t>
  </si>
  <si>
    <t>Количество обучающихся 4-х классов, имеющих оценку "4" (хорошо) по окружающему миру за год</t>
  </si>
  <si>
    <t>Количество обучающихся 4-х классов, имеющих оценку "3" (удовлетворительно) по окружающему миру за год</t>
  </si>
  <si>
    <t>Количество обучающихся 4-х классов, имеющих оценку "неудовлетворительно" по окружающему миру за год</t>
  </si>
  <si>
    <t>Количество обучающихся 4-х классов, имеющих оценку "5" (отлично) по окружающему миру по результатам диагностики</t>
  </si>
  <si>
    <t>Количество обучающихся 4-х классов, имеющих оценку "4" (хорошо) по окружающему миру по результатам диагностики</t>
  </si>
  <si>
    <t>Количество обучающихся 4-х классов, имеющих оценку "3" (удовлетворительно) по окружающему миру по результатам диагностики</t>
  </si>
  <si>
    <t>Количество обучающихся 4-х классов, имеющих оценку "неудовлетворительно" по окружающему миру по результатам диагностики</t>
  </si>
  <si>
    <t>Количество обучающихся 4-х классов, подтвердивших результаты обучения по окружающему миру по итогам диагностики</t>
  </si>
  <si>
    <t>Р.1.57</t>
  </si>
  <si>
    <t>Р.1.58</t>
  </si>
  <si>
    <t>Р.1.59</t>
  </si>
  <si>
    <t>Р.1.60</t>
  </si>
  <si>
    <t>Р.1.61</t>
  </si>
  <si>
    <t>Р.1.62</t>
  </si>
  <si>
    <t>Р.1.63</t>
  </si>
  <si>
    <t>Р.1.64</t>
  </si>
  <si>
    <t>Р.1.65</t>
  </si>
  <si>
    <t>Р.2.5</t>
  </si>
  <si>
    <t xml:space="preserve">Критерии оценивания состояния  образования в общеобразовательных учреждений Саратовской области в 2012-2013 учебном году </t>
  </si>
  <si>
    <t>Качество процесса</t>
  </si>
  <si>
    <t>Количество обучающихся 4-х классов с высоким уровнем социализированности (Методика "Социализированность личности учащегося" М.И. Рожковой)</t>
  </si>
  <si>
    <t>Показатель Р.6 Удовлетворённость образованием</t>
  </si>
  <si>
    <t>Р.6.1</t>
  </si>
  <si>
    <t>Р.6.2</t>
  </si>
  <si>
    <t>Р.6.3</t>
  </si>
  <si>
    <t>Р.6.4</t>
  </si>
  <si>
    <t>Р.6.5</t>
  </si>
  <si>
    <t>Р.6.6</t>
  </si>
  <si>
    <t>Количество обучающихся 4-х классов с высоким уровнем удовлетворённости образовательным процессом.</t>
  </si>
  <si>
    <t>Количество родителей с высоким уровнем удовлетворённости образовательным процессом для четвероклассников.</t>
  </si>
  <si>
    <t>Количество обучающихся 9-х классов с высоким уровнем удовлетворённости образовательным процессом.</t>
  </si>
  <si>
    <t>Количество родителей с высоким уровнем удовлетворённости образовательным процессом для девятиклассников.</t>
  </si>
  <si>
    <t>Количество выпускников 11-х классов с высоким уровнем удовлетворённости образовательным процессом.</t>
  </si>
  <si>
    <t>Количество родителей с высоким уровнем удовлетворённости образовательным процессом для выпускников образовательного учреждения.</t>
  </si>
  <si>
    <t>Количество обучающихся, которым обеспечена возможность пользоваться оборудованными спортивными площадками для реализации программы «Лёгкая атлетика» (с учётом климатических условий) со следующими характеристиками:</t>
  </si>
  <si>
    <t>Количество обучающихся, которым созданы современные условия для занятий физической культурой, в том числе обеспечена возможность пользоваться современно оборудованными спортзалами и спортплощадками:</t>
  </si>
  <si>
    <t>Количество обучающихся, которым обеспечена возможность пользоваться универсальными спортивными залами со следующими характеристиками:</t>
  </si>
  <si>
    <t xml:space="preserve">- собственный спортивный зал или спортивный зал на условиях договора пользования </t>
  </si>
  <si>
    <t>В учреждении введён обязательный третий час физической культуры:</t>
  </si>
  <si>
    <t>Наличие в учреждении условий для реализации федеральных требований к общеобразовательным учреждениям в части охраны здоровья обучающихся, воспитанников:</t>
  </si>
  <si>
    <t>Количество (численность) обучающихся общеобразовательного учреждения, которые получают качественное горячее питание:</t>
  </si>
  <si>
    <t>Количество обучающихся, которым созданы условия для занятий творчеством (в общей численности обучающихся) в специально оборудованных</t>
  </si>
  <si>
    <t>- в основной школе (5 классы)</t>
  </si>
  <si>
    <t>- в основной школе (6 классы)</t>
  </si>
  <si>
    <t>П.1.1.4</t>
  </si>
  <si>
    <t>- в основной школе (7 классы)</t>
  </si>
  <si>
    <t>П.1.1.5</t>
  </si>
  <si>
    <t>- в основной школе (8 классы)</t>
  </si>
  <si>
    <t>П.1.1.6</t>
  </si>
  <si>
    <t>П.1.1.7</t>
  </si>
  <si>
    <t>Количество обучающихся, которым обеспечена возможность пользоваться компьютерным классом</t>
  </si>
  <si>
    <t>П.1.7.5</t>
  </si>
  <si>
    <t>П.1.7.6</t>
  </si>
  <si>
    <t xml:space="preserve">Количество обучающихся, которым обеспечена возможность пользоваться компьютерным классом удовлетворяющих всем условиям: наличие металлической двери, электропроводки с заземлением, кондиционера или протяжно-вытяжной вентиляции, немеловых досок, площадь класса допускает установку m/2+2 компьютера, включая учительский (где m - проектная наполняемость класса) </t>
  </si>
  <si>
    <t>- в основной школе (9 классы)</t>
  </si>
  <si>
    <t xml:space="preserve">Количество обучающихся в общеобразовательных учреждениях, которым оказана поддержка в рамках программ поддержки одарённых детей и талантливой молодежи </t>
  </si>
  <si>
    <t>В учреждении реализуются образовательные программы по формированию культуры здорового питания</t>
  </si>
  <si>
    <t>Приложение  №1  к приказу министерства образования Саратовской области</t>
  </si>
  <si>
    <t>№ 998 от «05»апреля 2013 г</t>
  </si>
  <si>
    <t>Количество обучающихся 4-х классов с высоким уровнем сформированности учебных умений (справились с заданиями высокого уровня сложности по предметам: русский язык, математика, окружающий мир, литературное чтение)</t>
  </si>
  <si>
    <t>Количество обучающихся 4-х классов с высоким уровнем сформированности метапредматных результатов (10 и выше баллов за комплексную работу)(заполняется только пилотными школами пр. мин. обр. Сар. обл № 937 от 01.04.2013г.)</t>
  </si>
  <si>
    <r>
      <t xml:space="preserve">Приложение  № 1 
 к приказу министерства образования 
 Саратовской области 
 № 998 от «05» </t>
    </r>
    <r>
      <rPr>
        <sz val="10"/>
        <color indexed="8"/>
        <rFont val="Times New Roman"/>
        <family val="1"/>
      </rPr>
      <t>апреля</t>
    </r>
    <r>
      <rPr>
        <sz val="11"/>
        <color indexed="8"/>
        <rFont val="Times New Roman"/>
        <family val="1"/>
      </rPr>
      <t xml:space="preserve"> 2013 г.</t>
    </r>
  </si>
  <si>
    <t>сельская</t>
  </si>
  <si>
    <t>МБОУ "СОШ с. Привольное Ровенского муниципального района Саратовской области"</t>
  </si>
  <si>
    <t>иные, вместо предложенного</t>
  </si>
  <si>
    <t>электронная учительская</t>
  </si>
  <si>
    <t>электронный журнал</t>
  </si>
  <si>
    <t>электронный дневник</t>
  </si>
  <si>
    <t>планов финансово-хозяйственной деятельности</t>
  </si>
  <si>
    <t>Количество учащихся, обучающихся в зданиях, в которых был проведен капитальный ремонт</t>
  </si>
  <si>
    <t>Количество учащихся 10-11(12) классов общеобразовательных учреждений, обучающихся в отдельных зданиях общеобразовательных учреждений третьей ступени</t>
  </si>
  <si>
    <t>Количество детей-инвалидов, получающих образование на дому с использованием дистанционных образовательных технологий, от общего числа детей-инвалидов, которым это показано</t>
  </si>
  <si>
    <t>Количество обучающихся, которым обеспечена возможность пользоваться широкополосным Интернетом (не менее 2 Мб/с), от общей численности обучающихся в общеобразовательных учреждениях</t>
  </si>
  <si>
    <t>- театральная площадка</t>
  </si>
  <si>
    <t xml:space="preserve">с контролируемой распечаткой бумажных материалов </t>
  </si>
  <si>
    <t xml:space="preserve">с выходом в Интернет с компьютеров, расположенных в помещении библиотеки </t>
  </si>
  <si>
    <t>с медиатекой</t>
  </si>
  <si>
    <t xml:space="preserve">с обеспечением возможности работы на стационарных компьютерах или использования переносных компьютеров </t>
  </si>
  <si>
    <t>читальный зал библиотеки/медиатеки с числом рабочих мест не менее 25</t>
  </si>
  <si>
    <t>от 81% до 100% условий</t>
  </si>
  <si>
    <t>от 61% до 80% условий</t>
  </si>
  <si>
    <t>от 41% до 60% условий</t>
  </si>
  <si>
    <t>от 21% до 40% условий</t>
  </si>
  <si>
    <t>от 0% до 20% условий</t>
  </si>
  <si>
    <t xml:space="preserve">Количество обучающихся, которым предоставлены все основные виды условий обучения в соответствии с ГОС 2004 года (в общей численности обучающихся по основным программам общего образования) </t>
  </si>
  <si>
    <t>Количество педагогических работников, в 2009/2010 учебном году прошедших курсы повышения квалификации в общей численности педагогических работников образовательных учреждений, в том числе:</t>
  </si>
  <si>
    <t xml:space="preserve">Численность учителей, являющихся членами сетевых профессиональных сообществ 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</si>
  <si>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</si>
  <si>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- прочего педагогического персонала</t>
  </si>
  <si>
    <t>- управленческого персонала</t>
  </si>
  <si>
    <t>- учителей</t>
  </si>
  <si>
    <t>Среднемесячная начисленная заработная плата работников ОУ</t>
  </si>
  <si>
    <t>- интерактивными учебными пособиями (доска, мультимедийные установки и др.)</t>
  </si>
  <si>
    <t>- учебным оборудованием для практических работ</t>
  </si>
  <si>
    <t>Количество обучающихся по ФГОС, которым обеспечена возможность пользоваться в соответствии с ФГОС (в общей численности обучающихся по ФГОС), в том числе:</t>
  </si>
  <si>
    <t>-  иные виды оценивания, отличные от пятибалльной системы</t>
  </si>
  <si>
    <t>- проектные, творческие исследовательские работы и др.</t>
  </si>
  <si>
    <t>- механизмы накопительной системы оценивания (портфолио и др.)</t>
  </si>
  <si>
    <t>другие</t>
  </si>
  <si>
    <t>общекультурное</t>
  </si>
  <si>
    <t>общеинтеллектуальное</t>
  </si>
  <si>
    <t>социальное</t>
  </si>
  <si>
    <t>духовно-нравственное</t>
  </si>
  <si>
    <t xml:space="preserve">спортивно-оздоровительное </t>
  </si>
  <si>
    <t>Среднее количество часов в неделю внеурочной деятельности в на одного ученика начальной школы, обучающегося по ФГОС, в том числе, отведенных на направления:</t>
  </si>
  <si>
    <t>сочетания бюджетного и внебюджетного финансирования</t>
  </si>
  <si>
    <t>внебюджетного финансирования</t>
  </si>
  <si>
    <t>бюджетного финансирования</t>
  </si>
  <si>
    <t>Количество (численность) учащихся учреждения, имеющего здание, нуждающееся в капитальном ремонте</t>
  </si>
  <si>
    <t>Потребность в капитальном ремонте здания образовательного учреждения</t>
  </si>
  <si>
    <t>Количество (численность) учащихся учреждения, имеющего помещения, нуждающиеся в капитальном ремонте</t>
  </si>
  <si>
    <t>Наличие помещений, нуждающихся в капитальном ремонте</t>
  </si>
  <si>
    <t>Количество (численность) учащихся в общеобразовательных учреждениях, имеющих помещений, нуждающихся текущем в ремонте</t>
  </si>
  <si>
    <t>Наличие помещений, нуждающихся в текущем ремонте</t>
  </si>
  <si>
    <t>П.5.2</t>
  </si>
  <si>
    <t>П.5.1</t>
  </si>
  <si>
    <t>Количество учащихся, которые имеют возможность работать на стационарных или переносных компьютерах в библиотеке общеобразовательного учреждения</t>
  </si>
  <si>
    <t>Наличие библиотеки, в которой можно работать на стационарных или переносных компьютерах</t>
  </si>
  <si>
    <t>П.4.5</t>
  </si>
  <si>
    <t>БИБЛИОТЕКА</t>
  </si>
  <si>
    <t>П.4.4</t>
  </si>
  <si>
    <t>Количество учащихся, обеспеченных спортивными залами с туалетами</t>
  </si>
  <si>
    <t>Наличие у учреждения действующих туалетов при спортивном зале</t>
  </si>
  <si>
    <t>Количество учащихся, которые обеспечены спортивным залом с действующими душевыми комнатами</t>
  </si>
  <si>
    <t>Наличие у учреждения действующих душевых комнат при спортивном зале</t>
  </si>
  <si>
    <t>Количество учащихся, которые обеспечены спортивными залами, оборудованными раздевалками</t>
  </si>
  <si>
    <t>Наличие у учреждения оборудованных раздевалок при спортивном зале</t>
  </si>
  <si>
    <t>Количество учащихся, обеспеченных собственным спортивным залом или спортивным залом на условиях договора пользования</t>
  </si>
  <si>
    <t>Наличие у учреждения спортивного зала собственного или на условиях договора пользования</t>
  </si>
  <si>
    <t>Количество учащихся, обеспеченных оборудованным сектором для метания</t>
  </si>
  <si>
    <t>Количество учащихся, обеспеченных оборудованным сектором для прыжков в длину</t>
  </si>
  <si>
    <t>Наличие у учреждения оборудованного сектора для прыжков в длину</t>
  </si>
  <si>
    <t>Количество учащихся, обеспеченных дорожками для бега со специальным покрытием</t>
  </si>
  <si>
    <t>Наличие у учреждения дорожек для бега со специальным покрытием</t>
  </si>
  <si>
    <t>Количество учащихся, обеспеченных размеченными дорожками для бега</t>
  </si>
  <si>
    <t>Наличие у учреждения размеченных дорожек для бега</t>
  </si>
  <si>
    <r>
      <t xml:space="preserve">Количество учащихся, обеспеченных </t>
    </r>
    <r>
      <rPr>
        <b/>
        <sz val="12"/>
        <color indexed="8"/>
        <rFont val="Times New Roman"/>
        <family val="1"/>
      </rPr>
      <t>на условиях договора</t>
    </r>
    <r>
      <rPr>
        <sz val="12"/>
        <color indexed="8"/>
        <rFont val="Times New Roman"/>
        <family val="1"/>
      </rPr>
      <t xml:space="preserve"> пользования территорией, оборудованной для реализации раздела «Легкая атлетика»</t>
    </r>
  </si>
  <si>
    <r>
      <t xml:space="preserve">Учреждение пользуется  территорией, оборудованной для реализации раздела «Лёгкая атлетика» программы по физической культуре </t>
    </r>
    <r>
      <rPr>
        <b/>
        <sz val="12"/>
        <color indexed="8"/>
        <rFont val="Times New Roman"/>
        <family val="1"/>
      </rPr>
      <t>на условиях договора</t>
    </r>
  </si>
  <si>
    <t>Количество учащихся, обеспеченных оборудованной территорией для реализации раздела «Лёгкая атлетика» программы по физической культуре (размеченные дорожки для бега со специальным покрытием, оборудованный сектор для метания и прыжков в длину)</t>
  </si>
  <si>
    <t>Наличие у учреждения собственной оборудованной территории для реализации раздела «Лёгкая атлетика» программы по физической культуре: размеченные дорожки для бега со специальным покрытием, оборудованный сектор для метания и прыжков в длину</t>
  </si>
  <si>
    <t>СПОРТИВНЫЕ ЗАЛЫ И ПЛОЩАДКИ</t>
  </si>
  <si>
    <t>Количество учащихся в общеобразовательных учреждениях, обеспеченных действующей охраной (сторож, охранник или кнопка экстренного вызова милиции)</t>
  </si>
  <si>
    <t>П.2.9</t>
  </si>
  <si>
    <t>Наличие в учреждении действующей охраны (сторож, охранник или кнопка экстренного вызова милиции)</t>
  </si>
  <si>
    <t>Количество учащихся в общеобразовательных учреждениях, обеспеченных действующей пожарной сигнализацией и автоматической системой оповещения людей при пожаре</t>
  </si>
  <si>
    <t>П.2.8</t>
  </si>
  <si>
    <t>Наличие в учреждении действующей пожарной сигнализации и автоматической системы оповещения людей при пожаре</t>
  </si>
  <si>
    <t>Количество учащихся, обучающихся в общеобразовательных учреждениях, обеспеченных соответствующей требованиям безопасности электропроводкой</t>
  </si>
  <si>
    <t>П.2.7</t>
  </si>
  <si>
    <t>Наличие в учреждении электропроводки, соответствующей требованиям безопасности</t>
  </si>
  <si>
    <t>Количество учащихся, которые обучаются в общеобразовательных учреждениях, обеспеченных оборудованными аварийными выходами, необходимым количеством средств пожаротушения, подъездных путей к зданию, отвечающих всем требованиям пожарной безопасности</t>
  </si>
  <si>
    <t>П.2.6</t>
  </si>
  <si>
    <t>Наличие в учреждении оборудованных аварийных выходов, необходимого количества средств пожаротушения, подъездных путей к зданию, отвечающих всем требованиям пожарной безопасности</t>
  </si>
  <si>
    <t>П.2.5</t>
  </si>
  <si>
    <t>ОХРАНА И СИГНАЛИЗАЦИЯ</t>
  </si>
  <si>
    <t>П.2.4</t>
  </si>
  <si>
    <t>Наличие в учреждении широкополосного доступа к сети Интернет не менее 2 Мб/с</t>
  </si>
  <si>
    <t>П.2.3</t>
  </si>
  <si>
    <t>Количество обучающихся, которым обеспечена возможность пользоваться широкополосным Интернетом (не менее 2 Мб/с)</t>
  </si>
  <si>
    <t>П.2.2</t>
  </si>
  <si>
    <t>П.2.1</t>
  </si>
  <si>
    <t xml:space="preserve">Количество компьютерных классов, удовлетворяющих всем условиям: наличие металлической двери, электропроводки с заземлением, кондиционера или протяжно-вытяжной вентиляции, немеловых досок, площадь класса допускает установку m/2+2 компьютера, включая учительский (где m - проектная наполняемость класса) </t>
  </si>
  <si>
    <t xml:space="preserve">Наличие в учреждении собственного (или на условиях договора) компьютерного класса (от общего числа образовательных учреждений) </t>
  </si>
  <si>
    <t>Количество учащихся, обучающихся в общеобразовательных учреждениях, имеющих работающую систему канализации</t>
  </si>
  <si>
    <t>Наличие в учреждении работающей системы канализации</t>
  </si>
  <si>
    <t>Количество учащихся, которые обеспечены туалетами, оборудованными в соответствии с СанПин</t>
  </si>
  <si>
    <t>Наличие в учреждении туалетов, оборудованных в соответствии с СанПин</t>
  </si>
  <si>
    <t>ТУАЛЕТЫ, КАНАЛИЗАЦИЯ</t>
  </si>
  <si>
    <t>Количество учащихся, которым обеспечен необходимый санитарный и питьевой режим работающими системах горячего и холодного водоснабжения (включая локальные системы) в соответствии с СанПин</t>
  </si>
  <si>
    <t>Наличие в учреждении работающей системы горячего и холодного водоснабжения (включая локальные системы), обеспечивающей необходимый санитарный и питьевой режим в соответствии с СанПин</t>
  </si>
  <si>
    <t>ПИТЬЕВОЙ РЕЖИМ</t>
  </si>
  <si>
    <t>Количество учащихся, которым обеспечен температурный режим в соответствии с СанПин в общеобразовательных учреждениях</t>
  </si>
  <si>
    <t>Обеспечение в учреждении температурного режима в соответствии с СанПин</t>
  </si>
  <si>
    <t>ТЕМПЕРАТУРНЫЙ РЕЖИМ</t>
  </si>
  <si>
    <t>Количество учащихся, обеспеченных кабинетом биологии, оборудованным лабораторными комплектами по каждому из разделов биологии</t>
  </si>
  <si>
    <t>Наличие в учреждении лабораторных комплектов по каждому из разделов биологии: природоведение, ботаника, зоология, анатомия, общая биология</t>
  </si>
  <si>
    <t>П.1.22</t>
  </si>
  <si>
    <t>П.1.21</t>
  </si>
  <si>
    <t>Количество учащихся, обеспеченных кабинетом химии, в котором имеются лабораторные комплекты по каждому из разделов химии</t>
  </si>
  <si>
    <t>П.1.20</t>
  </si>
  <si>
    <t>Наличие в учреждении лабораторных комплектов по каждому из разделов химии: неорганическая химия, органическая химия</t>
  </si>
  <si>
    <t>Количество учащихся, которые обеспечены кабинетом химии, имеющим подводку воды к партам</t>
  </si>
  <si>
    <t>Наличие в учреждении кабинетов химии, оборудованных подводкой воды к партам</t>
  </si>
  <si>
    <t>Количество учащихся, обеспеченых кабинетами химии, в которых имеется вытяжка</t>
  </si>
  <si>
    <t>П.1.19</t>
  </si>
  <si>
    <t>Наличие в учреждении кабинетов химии, оборудованных вытяжкой</t>
  </si>
  <si>
    <t>П.1.18</t>
  </si>
  <si>
    <t>Количество учащихся, обеспеченых кабинетами химии, имеющими лаборантские</t>
  </si>
  <si>
    <t>Наличие в учреждении лаборантских комнат в кабинетах химии</t>
  </si>
  <si>
    <t>Количество учащихся, обеспеченых кабинетами химии</t>
  </si>
  <si>
    <t>Наличие в учреждении кабинетов химии</t>
  </si>
  <si>
    <t>П.1.17</t>
  </si>
  <si>
    <t>П.1.16</t>
  </si>
  <si>
    <t>человек</t>
  </si>
  <si>
    <t>Количество учащихся, обеспеченных кабинетом физики, в котором имеются лабораторные комплекты по каждому из разделов физики</t>
  </si>
  <si>
    <t>П.1.15</t>
  </si>
  <si>
    <t>Наличие в учреждении лабораторных комплектов по каждому из разделов физики: электродинамика, термодинамика, механика, оптика, ядерная физика</t>
  </si>
  <si>
    <t>П.1.14</t>
  </si>
  <si>
    <t>Количество учащихся, обеспеченных кабинетом физики с подводкой низковольтного электропитания к партам, включая независимые источники</t>
  </si>
  <si>
    <t>П.1.13</t>
  </si>
  <si>
    <t>да - 1, нет - 0</t>
  </si>
  <si>
    <t>Наличие в учреждении кабинетов физики, в  которых имеется подводка низковольтного электропитания к партам, включая независимые источники</t>
  </si>
  <si>
    <t>П.1.12</t>
  </si>
  <si>
    <t>Количество учащихся, которые обеспечены кабинетом физики, имеющим лаборантскую комнату</t>
  </si>
  <si>
    <t>П.1.11</t>
  </si>
  <si>
    <t>Наличие в учреждении лаборантской комнаты в кабинете физики</t>
  </si>
  <si>
    <t>П.1.10</t>
  </si>
  <si>
    <t>Количество учащихся, которые обеспечены кабинетами физики</t>
  </si>
  <si>
    <t>П.1.9</t>
  </si>
  <si>
    <t>Наличие в учреждении кабинета физики</t>
  </si>
  <si>
    <t>П.1.8</t>
  </si>
  <si>
    <t>П.1.7</t>
  </si>
  <si>
    <t>Количество учащихся, которые используют лицензионное демонстрационное программное обеспечение по профилю в кабинетах истории</t>
  </si>
  <si>
    <t>П.1.6</t>
  </si>
  <si>
    <t>Наличие в учреждении лицензионного демонстрационного программного обеспечения по профилю в кабинете истории</t>
  </si>
  <si>
    <t>П.1.5</t>
  </si>
  <si>
    <t>П.1.4</t>
  </si>
  <si>
    <t>Количество учащихся, которые используют лицензионное демонстрационное программное обеспечение по профилю в кабинетах географии</t>
  </si>
  <si>
    <t>П.1.3</t>
  </si>
  <si>
    <t>Наличие в учреждении лицензионного демонстрационного программного обеспечения по профилю в кабинете географии</t>
  </si>
  <si>
    <t>П.1.2</t>
  </si>
  <si>
    <t>П.1.1</t>
  </si>
  <si>
    <t>Наименование показателя</t>
  </si>
  <si>
    <t>иных нормативно-правовых актов школы и программ</t>
  </si>
  <si>
    <t>программ развития образовательного учреждения</t>
  </si>
  <si>
    <t>основных образовательных программ</t>
  </si>
  <si>
    <t>- площадки для моделирования, конструирования</t>
  </si>
  <si>
    <t>- площадки для наблюдений, исследований</t>
  </si>
  <si>
    <t>П.4.3</t>
  </si>
  <si>
    <t>П.4.2</t>
  </si>
  <si>
    <t>П.4.1</t>
  </si>
  <si>
    <r>
      <t>П.3</t>
    </r>
    <r>
      <rPr>
        <sz val="12"/>
        <rFont val="Times New Roman"/>
        <family val="1"/>
      </rPr>
      <t>.16.1</t>
    </r>
  </si>
  <si>
    <r>
      <t>П.3</t>
    </r>
    <r>
      <rPr>
        <sz val="12"/>
        <rFont val="Times New Roman"/>
        <family val="1"/>
      </rPr>
      <t>.16</t>
    </r>
  </si>
  <si>
    <r>
      <t>П.3</t>
    </r>
    <r>
      <rPr>
        <sz val="12"/>
        <rFont val="Times New Roman"/>
        <family val="1"/>
      </rPr>
      <t>.15</t>
    </r>
  </si>
  <si>
    <r>
      <t>П.3</t>
    </r>
    <r>
      <rPr>
        <sz val="12"/>
        <rFont val="Times New Roman"/>
        <family val="1"/>
      </rPr>
      <t>.14</t>
    </r>
  </si>
  <si>
    <r>
      <t>П.3</t>
    </r>
    <r>
      <rPr>
        <sz val="12"/>
        <rFont val="Times New Roman"/>
        <family val="1"/>
      </rPr>
      <t>.13</t>
    </r>
  </si>
  <si>
    <r>
      <t>П.3</t>
    </r>
    <r>
      <rPr>
        <sz val="12"/>
        <rFont val="Times New Roman"/>
        <family val="1"/>
      </rPr>
      <t>.12</t>
    </r>
  </si>
  <si>
    <r>
      <t>П.3</t>
    </r>
    <r>
      <rPr>
        <sz val="12"/>
        <rFont val="Times New Roman"/>
        <family val="1"/>
      </rPr>
      <t>.11</t>
    </r>
  </si>
  <si>
    <r>
      <t>П.3</t>
    </r>
    <r>
      <rPr>
        <sz val="12"/>
        <rFont val="Times New Roman"/>
        <family val="1"/>
      </rPr>
      <t>.10</t>
    </r>
  </si>
  <si>
    <t>Численность учителей в возрасте до 30 лет</t>
  </si>
  <si>
    <r>
      <t>П.3</t>
    </r>
    <r>
      <rPr>
        <sz val="12"/>
        <rFont val="Times New Roman"/>
        <family val="1"/>
      </rPr>
      <t>.9</t>
    </r>
  </si>
  <si>
    <r>
      <t>П.3</t>
    </r>
    <r>
      <rPr>
        <sz val="12"/>
        <rFont val="Times New Roman"/>
        <family val="1"/>
      </rPr>
      <t>.8</t>
    </r>
  </si>
  <si>
    <r>
      <t>П.3</t>
    </r>
    <r>
      <rPr>
        <sz val="12"/>
        <rFont val="Times New Roman"/>
        <family val="1"/>
      </rPr>
      <t>.7</t>
    </r>
  </si>
  <si>
    <t>руб</t>
  </si>
  <si>
    <t>П.2.8.2</t>
  </si>
  <si>
    <t>П.2.8.1</t>
  </si>
  <si>
    <t>П.2.7.3</t>
  </si>
  <si>
    <t>П.2.7.2</t>
  </si>
  <si>
    <t>П.2.7.1</t>
  </si>
  <si>
    <t>часов</t>
  </si>
  <si>
    <t>П.2.6.6</t>
  </si>
  <si>
    <t>П.2.6.5</t>
  </si>
  <si>
    <t>П.2.6.4</t>
  </si>
  <si>
    <t>П.2.6.3</t>
  </si>
  <si>
    <t>П.2.6.2</t>
  </si>
  <si>
    <t>П.2.6.1</t>
  </si>
  <si>
    <t>П.2.5.6</t>
  </si>
  <si>
    <t>П.2.5.5</t>
  </si>
  <si>
    <t>П.2.5.4</t>
  </si>
  <si>
    <t>П.2.5.3</t>
  </si>
  <si>
    <t>П.2.5.2</t>
  </si>
  <si>
    <t>П.2.5.1</t>
  </si>
  <si>
    <t>П.2.4.3</t>
  </si>
  <si>
    <t>П.2.4.2</t>
  </si>
  <si>
    <t>П.2.4.1</t>
  </si>
  <si>
    <t>П.2.3.3</t>
  </si>
  <si>
    <t>П.2.3.2</t>
  </si>
  <si>
    <t>П.2.3.1</t>
  </si>
  <si>
    <t>П.1.12.13</t>
  </si>
  <si>
    <t>П.1.12.12</t>
  </si>
  <si>
    <t>П.1.12.11</t>
  </si>
  <si>
    <t>П.1.12.10</t>
  </si>
  <si>
    <t>П.1.12.9</t>
  </si>
  <si>
    <t>П.1.12.8</t>
  </si>
  <si>
    <t>П.1.12.7</t>
  </si>
  <si>
    <t>П.1.12.6</t>
  </si>
  <si>
    <t>П.1.12.5</t>
  </si>
  <si>
    <t>П.1.12.4</t>
  </si>
  <si>
    <t>П.1.12.3</t>
  </si>
  <si>
    <t>П.1.12.2</t>
  </si>
  <si>
    <t>П.1.12.1</t>
  </si>
  <si>
    <t>П.1.11.8</t>
  </si>
  <si>
    <t>П.1.11.7</t>
  </si>
  <si>
    <t>П.1.11.6</t>
  </si>
  <si>
    <t>П.1.11.5</t>
  </si>
  <si>
    <t>П.1.11.4</t>
  </si>
  <si>
    <t>П.1.11.3</t>
  </si>
  <si>
    <t>П.1.11.2</t>
  </si>
  <si>
    <t>П.1.11.1</t>
  </si>
  <si>
    <t>П.1.10.4</t>
  </si>
  <si>
    <t>П.1.10.3</t>
  </si>
  <si>
    <t>П.1.10.2</t>
  </si>
  <si>
    <t>П.1.10.1</t>
  </si>
  <si>
    <t>П.1.9.2</t>
  </si>
  <si>
    <t>П.1.9.1</t>
  </si>
  <si>
    <t>П.1.7.2</t>
  </si>
  <si>
    <t>П.1.7.1</t>
  </si>
  <si>
    <t>П.1.6.2</t>
  </si>
  <si>
    <t>П.1.6.1</t>
  </si>
  <si>
    <t>П.1.5.2</t>
  </si>
  <si>
    <t>П.1.5.1</t>
  </si>
  <si>
    <t>П.1.4.8</t>
  </si>
  <si>
    <t>П.1.4.7</t>
  </si>
  <si>
    <t>П.1.4.6</t>
  </si>
  <si>
    <t>П.1.4.5</t>
  </si>
  <si>
    <t>П.1.4.4</t>
  </si>
  <si>
    <t>П.1.4.3</t>
  </si>
  <si>
    <t>П.1.4.2</t>
  </si>
  <si>
    <t>П.1.4.1</t>
  </si>
  <si>
    <t>П.1.3.2</t>
  </si>
  <si>
    <t>П.1.3.1</t>
  </si>
  <si>
    <t>П.1.2.2</t>
  </si>
  <si>
    <t>П.1.2.1</t>
  </si>
  <si>
    <t>П.1.1.2</t>
  </si>
  <si>
    <t>П.1.1.1</t>
  </si>
  <si>
    <t>УЧЕБНЫЕ КАБИНЕТЫ</t>
  </si>
  <si>
    <t>Количество педагогических и управленческих кадров в учреждении, прошедших повышение квалификации и/или профессиональную переподготовку в соответствии с ФГОС (в общей численности педагогических и управленческих кадров)</t>
  </si>
  <si>
    <t>Среднее количество часов в неделю внеурочной деятельности в плане внеурочной деятельности  на одного ученика основной школы, обучающегося по ФГОС в пилотном режиме, в том числе, отведённых на направления:</t>
  </si>
  <si>
    <t>Количество учащихся, которые имеют возможность доступа в Интернет в библиотеках учреждения</t>
  </si>
  <si>
    <t>Наличие в учреждении библиотеки, в которой обеспечен доступ в Интернет</t>
  </si>
  <si>
    <t>П.1.8.2</t>
  </si>
  <si>
    <t>П.1.8.1</t>
  </si>
  <si>
    <t>Наличие в учреждении оборудованного сектораа для метания</t>
  </si>
  <si>
    <r>
      <t xml:space="preserve">Учреждению доступ к бюджетному финансированию по нормативу </t>
    </r>
    <r>
      <rPr>
        <b/>
        <sz val="12"/>
        <color indexed="8"/>
        <rFont val="Times New Roman"/>
        <family val="1"/>
      </rPr>
      <t>обеспечен</t>
    </r>
  </si>
  <si>
    <t>Количество учащихся 10-11(12) классов учреждения, обучающихся в классах с профильным и/или углубленным изучением отдельных предметов</t>
  </si>
  <si>
    <r>
      <t xml:space="preserve">В учреждении </t>
    </r>
    <r>
      <rPr>
        <b/>
        <sz val="12"/>
        <color indexed="8"/>
        <rFont val="Times New Roman"/>
        <family val="1"/>
      </rPr>
      <t>организованы</t>
    </r>
    <r>
      <rPr>
        <sz val="12"/>
        <color indexed="8"/>
        <rFont val="Times New Roman"/>
        <family val="1"/>
      </rPr>
      <t xml:space="preserve"> оборудованные постоянно действующие площадки для учащихся начальных классов, обучающихся по ФГОС:</t>
    </r>
  </si>
  <si>
    <t>Наличие при школе построенного в отчётном году спортивного зала</t>
  </si>
  <si>
    <r>
      <t xml:space="preserve">Учреждение </t>
    </r>
    <r>
      <rPr>
        <b/>
        <sz val="12"/>
        <color indexed="8"/>
        <rFont val="Times New Roman"/>
        <family val="1"/>
      </rPr>
      <t>перешло</t>
    </r>
    <r>
      <rPr>
        <sz val="12"/>
        <color indexed="8"/>
        <rFont val="Times New Roman"/>
        <family val="1"/>
      </rPr>
      <t xml:space="preserve"> на нормативное подушевое финансирование в соответствии с модельной методикой Минобрнауки России</t>
    </r>
  </si>
  <si>
    <r>
      <t xml:space="preserve">Учреждение </t>
    </r>
    <r>
      <rPr>
        <b/>
        <sz val="12"/>
        <color indexed="8"/>
        <rFont val="Times New Roman"/>
        <family val="1"/>
      </rPr>
      <t>перешло</t>
    </r>
    <r>
      <rPr>
        <sz val="12"/>
        <color indexed="8"/>
        <rFont val="Times New Roman"/>
        <family val="1"/>
      </rPr>
      <t xml:space="preserve"> на новую систему оплаты труда в соответствии с модельной методикой Минобрнауки России</t>
    </r>
  </si>
  <si>
    <r>
      <t xml:space="preserve">Образовательное учреждение является </t>
    </r>
    <r>
      <rPr>
        <b/>
        <sz val="12"/>
        <color indexed="8"/>
        <rFont val="Times New Roman"/>
        <family val="1"/>
      </rPr>
      <t>автономным</t>
    </r>
  </si>
  <si>
    <r>
      <t xml:space="preserve">Образовательное учреждение является </t>
    </r>
    <r>
      <rPr>
        <b/>
        <sz val="12"/>
        <color indexed="8"/>
        <rFont val="Times New Roman"/>
        <family val="1"/>
      </rPr>
      <t>бюджетным</t>
    </r>
  </si>
  <si>
    <r>
      <t xml:space="preserve">Учреждение </t>
    </r>
    <r>
      <rPr>
        <b/>
        <sz val="12"/>
        <color indexed="8"/>
        <rFont val="Times New Roman"/>
        <family val="1"/>
      </rPr>
      <t>представило</t>
    </r>
    <r>
      <rPr>
        <sz val="12"/>
        <color indexed="8"/>
        <rFont val="Times New Roman"/>
        <family val="1"/>
      </rPr>
      <t xml:space="preserve"> общественности публичный доклад, обеспечивающий открытость и прозрачность деятельности учреждения</t>
    </r>
  </si>
  <si>
    <r>
      <t xml:space="preserve">В учреждении </t>
    </r>
    <r>
      <rPr>
        <b/>
        <sz val="12"/>
        <color indexed="8"/>
        <rFont val="Times New Roman"/>
        <family val="1"/>
      </rPr>
      <t>осуществляется</t>
    </r>
    <r>
      <rPr>
        <sz val="12"/>
        <color indexed="8"/>
        <rFont val="Times New Roman"/>
        <family val="1"/>
      </rPr>
      <t xml:space="preserve"> взаимодействие с родителями  посредством постоянно действующих реальных и виртуальных переговорных площадок (форум на сайте образовательного учреждения, общественная родительская организация, лекторий, семинар и др.)</t>
    </r>
  </si>
  <si>
    <r>
      <t xml:space="preserve">В учреждении </t>
    </r>
    <r>
      <rPr>
        <b/>
        <sz val="12"/>
        <color indexed="8"/>
        <rFont val="Times New Roman"/>
        <family val="1"/>
      </rPr>
      <t>созданы</t>
    </r>
    <r>
      <rPr>
        <sz val="12"/>
        <color indexed="8"/>
        <rFont val="Times New Roman"/>
        <family val="1"/>
      </rPr>
      <t xml:space="preserve"> органы государственно-общественного управления</t>
    </r>
  </si>
  <si>
    <r>
      <t xml:space="preserve">В учреждении органы государственно-общественного управления </t>
    </r>
    <r>
      <rPr>
        <b/>
        <sz val="12"/>
        <color indexed="8"/>
        <rFont val="Times New Roman"/>
        <family val="1"/>
      </rPr>
      <t>принимают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в разработке и утверждении</t>
    </r>
  </si>
  <si>
    <r>
      <t xml:space="preserve">Учреждение </t>
    </r>
    <r>
      <rPr>
        <b/>
        <sz val="12"/>
        <color indexed="8"/>
        <rFont val="Times New Roman"/>
        <family val="1"/>
      </rPr>
      <t>предоставляет</t>
    </r>
    <r>
      <rPr>
        <sz val="12"/>
        <color indexed="8"/>
        <rFont val="Times New Roman"/>
        <family val="1"/>
      </rPr>
      <t xml:space="preserve"> некоторые образовательные услуги в электронном виде (запись в школу, ответы на обращения и др.)</t>
    </r>
  </si>
  <si>
    <t>Количество учащихся, которые имеют возможность пользоваться современной библиотекой</t>
  </si>
  <si>
    <t>П.1.1.3</t>
  </si>
  <si>
    <t>Показатель П.1 Условия организации образовательного процесса</t>
  </si>
  <si>
    <t>П.1.5.3</t>
  </si>
  <si>
    <t>П.1.5.4</t>
  </si>
  <si>
    <t>П.1.5.5</t>
  </si>
  <si>
    <t>П.1.5.6</t>
  </si>
  <si>
    <t>П.1.5.7</t>
  </si>
  <si>
    <t>П.1.5.8</t>
  </si>
  <si>
    <t>П.1.5.9</t>
  </si>
  <si>
    <t>П.1.5.10</t>
  </si>
  <si>
    <t>П.1.12.14</t>
  </si>
  <si>
    <t>П.1.12.15</t>
  </si>
  <si>
    <t>П.1.12.16</t>
  </si>
  <si>
    <t>П.1.12.17</t>
  </si>
  <si>
    <t>П.1.12.18</t>
  </si>
  <si>
    <t>П.1.12.19</t>
  </si>
  <si>
    <t>П.1.12.20</t>
  </si>
  <si>
    <t>П.1.13.1</t>
  </si>
  <si>
    <t>П.1.13.2</t>
  </si>
  <si>
    <t>П.1.13.3</t>
  </si>
  <si>
    <t>П.1.13.4</t>
  </si>
  <si>
    <t>Показатель П.2 Переход на новые образовательные стандарты</t>
  </si>
  <si>
    <t>История (количество кабинетов)</t>
  </si>
  <si>
    <t>Физика (количество кабинетов)</t>
  </si>
  <si>
    <t>Химия (количество кабинетов)</t>
  </si>
  <si>
    <t>Биология (количество кабинетов)</t>
  </si>
  <si>
    <t>Единицы измерения</t>
  </si>
  <si>
    <t>кабинетов</t>
  </si>
  <si>
    <t>Наличие потребности в реконструкции здания учреждения</t>
  </si>
  <si>
    <t>Количество (численность) учащихся в учреждении, нуждающемся в реконструкции здания</t>
  </si>
  <si>
    <t>Наличие в учреждении электронной подписи для удостоверения данных (в том числе о базовых условиях получения современного общего образования в электронных системах мониторинга)</t>
  </si>
  <si>
    <t>Количество школьников, обучающихся по ФГОС</t>
  </si>
  <si>
    <t>Количество учащихся начальных классов, обучающихся по ФГОС</t>
  </si>
  <si>
    <t>Показатель П.4 Изменение школьной инфраструктуры</t>
  </si>
  <si>
    <t>Показатель П.5 Развитие самостоятельности школ</t>
  </si>
  <si>
    <t>Показатель П.3 Совершенствование учительского корпуса</t>
  </si>
  <si>
    <t>Всего кабинетов</t>
  </si>
  <si>
    <t xml:space="preserve">Количество обучающихся в учреждении, 
 в том числе </t>
  </si>
  <si>
    <t>- в старшей школе (10-11-12 классы)</t>
  </si>
  <si>
    <t>- в начальной школе (1-4 классы)</t>
  </si>
  <si>
    <t>П.1.7.3</t>
  </si>
  <si>
    <t>П.1.7.4</t>
  </si>
  <si>
    <t xml:space="preserve">Среднее количество часов в неделю внеурочной деятельности на одного ученика основной школы,  обучающегося по ФГОС в пилотном режиме, за счёт: </t>
  </si>
  <si>
    <t xml:space="preserve">Среднее количество часов внеурочной деятельности в неделю на одного учащегося начальной школы, обучающегося по ФГОС, за счёт: </t>
  </si>
  <si>
    <t xml:space="preserve">оснащённую средствами сканирования и распознавания текстов </t>
  </si>
  <si>
    <t>П.4.3.1</t>
  </si>
  <si>
    <t>П.4.3.2</t>
  </si>
  <si>
    <t>П.4.3.3</t>
  </si>
  <si>
    <t>П.4.3.4</t>
  </si>
  <si>
    <t>П.4.3.5</t>
  </si>
  <si>
    <t>П.4.4.1</t>
  </si>
  <si>
    <t>П.4.4.2</t>
  </si>
  <si>
    <t>П.4.4.3</t>
  </si>
  <si>
    <t>П.4.4.4</t>
  </si>
  <si>
    <t>П.4.4.5</t>
  </si>
  <si>
    <t>П.4.4.6</t>
  </si>
  <si>
    <t>П.4.5.1</t>
  </si>
  <si>
    <t>П.4.5.2</t>
  </si>
  <si>
    <t>П.4.5.3</t>
  </si>
  <si>
    <t>П.4.6</t>
  </si>
  <si>
    <t>П.4.7</t>
  </si>
  <si>
    <t>П.4.8</t>
  </si>
  <si>
    <t>П.4.9</t>
  </si>
  <si>
    <t>П.4.10</t>
  </si>
  <si>
    <t>П.4.11</t>
  </si>
  <si>
    <t>П.4.12</t>
  </si>
  <si>
    <t>П.4.13</t>
  </si>
  <si>
    <t>П.4.14</t>
  </si>
  <si>
    <t>Наличие в учреждении широкополосного доступа к сети Интернет (не менее 2 Мб/с)</t>
  </si>
  <si>
    <t>П.5.3</t>
  </si>
  <si>
    <t>П.5.4</t>
  </si>
  <si>
    <t>П.5.5</t>
  </si>
  <si>
    <t>П.5.6</t>
  </si>
  <si>
    <t>П.5.7</t>
  </si>
  <si>
    <t>П.5.8</t>
  </si>
  <si>
    <t>П.5.9</t>
  </si>
  <si>
    <t>П.5.10</t>
  </si>
  <si>
    <t>П.5.10.1</t>
  </si>
  <si>
    <t>П.5.10.2</t>
  </si>
  <si>
    <t>П.5.10.3</t>
  </si>
  <si>
    <t>П.5.10.4</t>
  </si>
  <si>
    <t>П.5.11</t>
  </si>
  <si>
    <t>П.5.11.1</t>
  </si>
  <si>
    <t>П.5.11.2</t>
  </si>
  <si>
    <t>П.5.11.3</t>
  </si>
  <si>
    <t>П.5.11.4</t>
  </si>
  <si>
    <t>П.5.12</t>
  </si>
  <si>
    <r>
      <t xml:space="preserve">Учреждение </t>
    </r>
    <r>
      <rPr>
        <b/>
        <sz val="12"/>
        <color indexed="8"/>
        <rFont val="Times New Roman"/>
        <family val="1"/>
      </rPr>
      <t>представило</t>
    </r>
    <r>
      <rPr>
        <sz val="12"/>
        <color indexed="8"/>
        <rFont val="Times New Roman"/>
        <family val="1"/>
      </rPr>
      <t xml:space="preserve"> общественности публичный доклад, размещённый в сети Интернет (при наличии технической возможности)</t>
    </r>
  </si>
  <si>
    <r>
      <t xml:space="preserve">Учреждение </t>
    </r>
    <r>
      <rPr>
        <b/>
        <sz val="12"/>
        <color indexed="8"/>
        <rFont val="Times New Roman"/>
        <family val="1"/>
      </rPr>
      <t>перешло</t>
    </r>
    <r>
      <rPr>
        <sz val="12"/>
        <color indexed="8"/>
        <rFont val="Times New Roman"/>
        <family val="1"/>
      </rPr>
      <t xml:space="preserve"> на электронный документооборот (электронные системы управления), в том числе:</t>
    </r>
  </si>
  <si>
    <r>
      <t xml:space="preserve">Образовательное учреждение является </t>
    </r>
    <r>
      <rPr>
        <b/>
        <sz val="12"/>
        <color indexed="8"/>
        <rFont val="Times New Roman"/>
        <family val="1"/>
      </rPr>
      <t>казённым</t>
    </r>
  </si>
  <si>
    <r>
      <t xml:space="preserve">В отчётном году в школе (учреждении) </t>
    </r>
    <r>
      <rPr>
        <b/>
        <sz val="12"/>
        <rFont val="Times New Roman"/>
        <family val="1"/>
      </rPr>
      <t>проведён</t>
    </r>
    <r>
      <rPr>
        <sz val="12"/>
        <rFont val="Times New Roman"/>
        <family val="1"/>
      </rPr>
      <t xml:space="preserve"> капитальный ремонт</t>
    </r>
  </si>
  <si>
    <t>Количество школьников, которым обеспечен ежедневный подвоз в базовую школу</t>
  </si>
  <si>
    <r>
      <t>П.3</t>
    </r>
    <r>
      <rPr>
        <sz val="12"/>
        <rFont val="Times New Roman"/>
        <family val="1"/>
      </rPr>
      <t>.1</t>
    </r>
  </si>
  <si>
    <r>
      <t>П.3</t>
    </r>
    <r>
      <rPr>
        <sz val="12"/>
        <rFont val="Times New Roman"/>
        <family val="1"/>
      </rPr>
      <t>.2</t>
    </r>
  </si>
  <si>
    <r>
      <t>П.3</t>
    </r>
    <r>
      <rPr>
        <sz val="12"/>
        <rFont val="Times New Roman"/>
        <family val="1"/>
      </rPr>
      <t>.3</t>
    </r>
  </si>
  <si>
    <r>
      <t>П.3</t>
    </r>
    <r>
      <rPr>
        <sz val="12"/>
        <rFont val="Times New Roman"/>
        <family val="1"/>
      </rPr>
      <t>.4</t>
    </r>
  </si>
  <si>
    <r>
      <t>П.3</t>
    </r>
    <r>
      <rPr>
        <sz val="12"/>
        <rFont val="Times New Roman"/>
        <family val="1"/>
      </rPr>
      <t>.5</t>
    </r>
  </si>
  <si>
    <r>
      <t>П.3</t>
    </r>
    <r>
      <rPr>
        <sz val="12"/>
        <rFont val="Times New Roman"/>
        <family val="1"/>
      </rPr>
      <t>.6</t>
    </r>
  </si>
  <si>
    <r>
      <t>П.3</t>
    </r>
    <r>
      <rPr>
        <sz val="12"/>
        <rFont val="Times New Roman"/>
        <family val="1"/>
      </rPr>
      <t>.6.1</t>
    </r>
  </si>
  <si>
    <r>
      <t>П.3</t>
    </r>
    <r>
      <rPr>
        <sz val="12"/>
        <rFont val="Times New Roman"/>
        <family val="1"/>
      </rPr>
      <t>.6.2</t>
    </r>
  </si>
  <si>
    <r>
      <t>П.3</t>
    </r>
    <r>
      <rPr>
        <sz val="12"/>
        <rFont val="Times New Roman"/>
        <family val="1"/>
      </rPr>
      <t>.6.3</t>
    </r>
  </si>
  <si>
    <r>
      <t xml:space="preserve">Численность </t>
    </r>
    <r>
      <rPr>
        <b/>
        <sz val="12"/>
        <color indexed="8"/>
        <rFont val="Times New Roman"/>
        <family val="1"/>
      </rPr>
      <t>учителей</t>
    </r>
    <r>
      <rPr>
        <sz val="12"/>
        <color indexed="8"/>
        <rFont val="Times New Roman"/>
        <family val="1"/>
      </rPr>
      <t xml:space="preserve"> в общей численности персонала образовательных учреждений</t>
    </r>
  </si>
  <si>
    <r>
      <t xml:space="preserve">Численность учителей, которые являются </t>
    </r>
    <r>
      <rPr>
        <b/>
        <sz val="12"/>
        <color indexed="8"/>
        <rFont val="Times New Roman"/>
        <family val="1"/>
      </rPr>
      <t>наставниками</t>
    </r>
    <r>
      <rPr>
        <sz val="12"/>
        <color indexed="8"/>
        <rFont val="Times New Roman"/>
        <family val="1"/>
      </rPr>
      <t xml:space="preserve"> для молодых специалистов (всего)</t>
    </r>
  </si>
  <si>
    <r>
      <t xml:space="preserve">Численность учителей, которые являются </t>
    </r>
    <r>
      <rPr>
        <b/>
        <sz val="12"/>
        <color indexed="8"/>
        <rFont val="Times New Roman"/>
        <family val="1"/>
      </rPr>
      <t>наставниками</t>
    </r>
    <r>
      <rPr>
        <sz val="12"/>
        <color indexed="8"/>
        <rFont val="Times New Roman"/>
        <family val="1"/>
      </rPr>
      <t xml:space="preserve"> для молодых специалистов и которым в отчётном году была оказана </t>
    </r>
    <r>
      <rPr>
        <b/>
        <sz val="12"/>
        <color indexed="8"/>
        <rFont val="Times New Roman"/>
        <family val="1"/>
      </rPr>
      <t>моральная поддержка</t>
    </r>
    <r>
      <rPr>
        <sz val="12"/>
        <color indexed="8"/>
        <rFont val="Times New Roman"/>
        <family val="1"/>
      </rPr>
      <t xml:space="preserve"> (присвоение званий, награждение и т.д.)</t>
    </r>
  </si>
  <si>
    <r>
      <t xml:space="preserve">Численность учителей, которые являются </t>
    </r>
    <r>
      <rPr>
        <b/>
        <sz val="12"/>
        <color indexed="8"/>
        <rFont val="Times New Roman"/>
        <family val="1"/>
      </rPr>
      <t>наставниками</t>
    </r>
    <r>
      <rPr>
        <sz val="12"/>
        <color indexed="8"/>
        <rFont val="Times New Roman"/>
        <family val="1"/>
      </rPr>
      <t xml:space="preserve"> для молодых специалистов и которым в отчётном году была оказана </t>
    </r>
    <r>
      <rPr>
        <b/>
        <sz val="12"/>
        <color indexed="8"/>
        <rFont val="Times New Roman"/>
        <family val="1"/>
      </rPr>
      <t>материальная поддержка</t>
    </r>
    <r>
      <rPr>
        <sz val="12"/>
        <color indexed="8"/>
        <rFont val="Times New Roman"/>
        <family val="1"/>
      </rPr>
      <t xml:space="preserve"> (доплаты из стимулирующей части фонда заработной платы, выплаты по отдельно принятым нормативным правовым актам и т.д.)</t>
    </r>
  </si>
  <si>
    <t>Использование в учреждении современных оценочных процедур для оценки достижений учащихся начальных классов, обучающихся по ФГОС, в том числе:</t>
  </si>
  <si>
    <t>Общая численность педагогических работников образовательного учреждения</t>
  </si>
  <si>
    <t xml:space="preserve"> - по персонифицированной модели повышения квалификации</t>
  </si>
  <si>
    <r>
      <t xml:space="preserve">Количество педагогических работников общеобразовательного учреждения, прошедших аттестацию на </t>
    </r>
    <r>
      <rPr>
        <b/>
        <sz val="12"/>
        <color indexed="8"/>
        <rFont val="Times New Roman"/>
        <family val="1"/>
      </rPr>
      <t xml:space="preserve">подтверждение занимаемой должности </t>
    </r>
    <r>
      <rPr>
        <sz val="12"/>
        <color indexed="8"/>
        <rFont val="Times New Roman"/>
        <family val="1"/>
      </rPr>
      <t>(в общей численности педагогических работников образовательных учреждений)</t>
    </r>
  </si>
  <si>
    <r>
      <t>Количество педагогических работников общеобразовательного учреждения, прошедших аттестацию на присвоение квалификационной категории (</t>
    </r>
    <r>
      <rPr>
        <b/>
        <sz val="12"/>
        <color indexed="8"/>
        <rFont val="Times New Roman"/>
        <family val="1"/>
      </rPr>
      <t>первой и высшей</t>
    </r>
    <r>
      <rPr>
        <sz val="12"/>
        <color indexed="8"/>
        <rFont val="Times New Roman"/>
        <family val="1"/>
      </rPr>
      <t>)</t>
    </r>
  </si>
  <si>
    <r>
      <t xml:space="preserve">Количество педагогических работников общеобразовательного учреждения, прошедших аттестацию на присвоение </t>
    </r>
    <r>
      <rPr>
        <b/>
        <sz val="12"/>
        <color indexed="8"/>
        <rFont val="Times New Roman"/>
        <family val="1"/>
      </rPr>
      <t>первой</t>
    </r>
    <r>
      <rPr>
        <sz val="12"/>
        <color indexed="8"/>
        <rFont val="Times New Roman"/>
        <family val="1"/>
      </rPr>
      <t xml:space="preserve"> квалификационной категории</t>
    </r>
  </si>
  <si>
    <r>
      <t xml:space="preserve">Количество педагогических работников общеобразовательного учреждения, прошедших аттестацию на присвоение </t>
    </r>
    <r>
      <rPr>
        <b/>
        <sz val="12"/>
        <color indexed="8"/>
        <rFont val="Times New Roman"/>
        <family val="1"/>
      </rPr>
      <t>высшей</t>
    </r>
    <r>
      <rPr>
        <sz val="12"/>
        <color indexed="8"/>
        <rFont val="Times New Roman"/>
        <family val="1"/>
      </rPr>
      <t xml:space="preserve"> квалификационной категории</t>
    </r>
  </si>
  <si>
    <r>
      <t xml:space="preserve">Численность </t>
    </r>
    <r>
      <rPr>
        <b/>
        <sz val="12"/>
        <color indexed="8"/>
        <rFont val="Times New Roman"/>
        <family val="1"/>
      </rPr>
      <t>управленческих</t>
    </r>
    <r>
      <rPr>
        <sz val="12"/>
        <color indexed="8"/>
        <rFont val="Times New Roman"/>
        <family val="1"/>
      </rPr>
      <t xml:space="preserve"> кадров в общей численности работников общеобразовательного учреждения </t>
    </r>
  </si>
  <si>
    <r>
      <t xml:space="preserve">Укомплектованность общеобразовательного учреждения педагогическими кадрами, имеющими </t>
    </r>
    <r>
      <rPr>
        <b/>
        <sz val="12"/>
        <color indexed="8"/>
        <rFont val="Times New Roman"/>
        <family val="1"/>
      </rPr>
      <t>высшее профессиональное образование</t>
    </r>
  </si>
  <si>
    <t>Количество детей-инвалидов, которым показано использование дистанционных образовательных технологий (в общей численности обучающихся)</t>
  </si>
  <si>
    <t>- имеется  не менее 1 квалифицированного медицинского работника</t>
  </si>
  <si>
    <t>- собственный лицензированный медицинский кабинет или на условиях договора пользования</t>
  </si>
  <si>
    <t>Количество школьников, обучающихся в зданиях,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</si>
  <si>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- оборудованный сектор для прыжков в длину</t>
  </si>
  <si>
    <t>- оборудованный сектор для метания</t>
  </si>
  <si>
    <t>- дорожки для бега со специальным покрытием</t>
  </si>
  <si>
    <t>- размеченные дорожки для бега</t>
  </si>
  <si>
    <t>- собственная оборудованная территория или на условиях договора пользования</t>
  </si>
  <si>
    <t>- действующие туалеты</t>
  </si>
  <si>
    <t>- действующие душевые комнаты</t>
  </si>
  <si>
    <t>- оборудованные раздевалки</t>
  </si>
  <si>
    <t>- высота зала не менее 6 м</t>
  </si>
  <si>
    <t>- площадь зала для занятий не менее 9 х 18 м</t>
  </si>
  <si>
    <t xml:space="preserve">от 81% до 100% </t>
  </si>
  <si>
    <t xml:space="preserve"> от 61% до 80% </t>
  </si>
  <si>
    <t xml:space="preserve">от 41% до 60% </t>
  </si>
  <si>
    <t xml:space="preserve"> от 21% до 40% </t>
  </si>
  <si>
    <t xml:space="preserve">от 0% до 20% </t>
  </si>
  <si>
    <t>завтраки и обеды</t>
  </si>
  <si>
    <t xml:space="preserve">только обеды </t>
  </si>
  <si>
    <t xml:space="preserve">только завтраки </t>
  </si>
  <si>
    <t>- отремонтированное в отчётный период помещение столовой</t>
  </si>
  <si>
    <t>- наличие сотрудников, квалифицированных для работы на современном технологическом оборудовании</t>
  </si>
  <si>
    <t>- технологическое оборудование</t>
  </si>
  <si>
    <t>- собственная (на условиях договора пользования) столовая или зал для приёма пищи с площадью в соответствии с СанПиН</t>
  </si>
  <si>
    <t>выполнены все - 1</t>
  </si>
  <si>
    <t>Наличие в учреждении возможности пользоваться столовой, в которой выполнены все перечисленные требования:</t>
  </si>
  <si>
    <t>зданий</t>
  </si>
  <si>
    <t>Количество зданий учреждения, в которых обеспечена безбарьерная среда для детей с ограниченными возможностями здоровья</t>
  </si>
  <si>
    <t>Показатель Р.5 Сохранение и укрепление здоровья школьников</t>
  </si>
  <si>
    <t>Количество обучающихся 8-11 классов общеобразовательных учреждений, занимающихся в  очно-заочных,  заочных и дистанционных школах</t>
  </si>
  <si>
    <t>мест</t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</si>
  <si>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мест, занятых</t>
    </r>
    <r>
      <rPr>
        <sz val="12"/>
        <color indexed="8"/>
        <rFont val="Times New Roman"/>
        <family val="1"/>
      </rPr>
      <t xml:space="preserve"> учащимися в </t>
    </r>
    <r>
      <rPr>
        <b/>
        <sz val="12"/>
        <color indexed="8"/>
        <rFont val="Times New Roman"/>
        <family val="1"/>
      </rPr>
      <t>дистанционных олимпиадах</t>
    </r>
    <r>
      <rPr>
        <sz val="12"/>
        <color indexed="8"/>
        <rFont val="Times New Roman"/>
        <family val="1"/>
      </rPr>
      <t>, проводимых сторонними организациями и учреждениями</t>
    </r>
  </si>
  <si>
    <r>
      <t xml:space="preserve">Количество (численность) обучающихся, </t>
    </r>
    <r>
      <rPr>
        <b/>
        <sz val="12"/>
        <color indexed="8"/>
        <rFont val="Times New Roman"/>
        <family val="1"/>
      </rPr>
      <t>ставших победителями в дистанционных</t>
    </r>
    <r>
      <rPr>
        <sz val="12"/>
        <color indexed="8"/>
        <rFont val="Times New Roman"/>
        <family val="1"/>
      </rPr>
      <t xml:space="preserve"> олимпиадах для школьников, проводимых сторонними организациями и учреждениями</t>
    </r>
  </si>
  <si>
    <r>
      <t xml:space="preserve">Количество (численность) обучающихся, </t>
    </r>
    <r>
      <rPr>
        <b/>
        <sz val="12"/>
        <color indexed="8"/>
        <rFont val="Times New Roman"/>
        <family val="1"/>
      </rPr>
      <t>принявших участие в дистанционных олимпиадах</t>
    </r>
    <r>
      <rPr>
        <sz val="12"/>
        <color indexed="8"/>
        <rFont val="Times New Roman"/>
        <family val="1"/>
      </rPr>
      <t xml:space="preserve">, проводимых сторонними организациями и учреждениями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</si>
</sst>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63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60"/>
      <name val="Times New Roman"/>
      <family val="1"/>
    </font>
    <font>
      <sz val="12"/>
      <color indexed="21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color indexed="18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74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35" borderId="10" xfId="0" applyFont="1" applyFill="1" applyBorder="1" applyAlignment="1" applyProtection="1">
      <alignment horizontal="left" vertical="top" wrapText="1" indent="1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top" wrapText="1" inden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right" vertical="top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right" vertical="top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49" fontId="1" fillId="33" borderId="10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left" vertical="top" wrapText="1" inden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left" vertical="top" wrapText="1" inden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16" fillId="0" borderId="15" xfId="0" applyFont="1" applyBorder="1" applyAlignment="1" applyProtection="1">
      <alignment horizontal="right" vertical="top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top" wrapText="1"/>
      <protection locked="0"/>
    </xf>
    <xf numFmtId="49" fontId="2" fillId="0" borderId="15" xfId="0" applyNumberFormat="1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 wrapText="1"/>
    </xf>
    <xf numFmtId="0" fontId="16" fillId="0" borderId="15" xfId="0" applyFont="1" applyFill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 applyProtection="1">
      <alignment horizontal="center" vertical="center"/>
      <protection/>
    </xf>
    <xf numFmtId="164" fontId="2" fillId="0" borderId="15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164" fontId="1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justify" vertical="top" wrapText="1"/>
    </xf>
    <xf numFmtId="164" fontId="15" fillId="0" borderId="15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164" fontId="15" fillId="0" borderId="14" xfId="0" applyNumberFormat="1" applyFont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164" fontId="1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>
      <alignment horizontal="center" vertical="top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>
      <alignment horizontal="center" vertical="top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 wrapText="1"/>
    </xf>
    <xf numFmtId="0" fontId="15" fillId="0" borderId="0" xfId="0" applyFont="1" applyFill="1" applyAlignment="1">
      <alignment vertical="center"/>
    </xf>
    <xf numFmtId="0" fontId="11" fillId="36" borderId="15" xfId="0" applyFont="1" applyFill="1" applyBorder="1" applyAlignment="1" applyProtection="1">
      <alignment horizontal="center" vertical="center" wrapText="1"/>
      <protection locked="0"/>
    </xf>
    <xf numFmtId="0" fontId="5" fillId="36" borderId="15" xfId="0" applyFont="1" applyFill="1" applyBorder="1" applyAlignment="1">
      <alignment horizontal="justify" vertical="top" wrapText="1"/>
    </xf>
    <xf numFmtId="49" fontId="1" fillId="36" borderId="15" xfId="0" applyNumberFormat="1" applyFont="1" applyFill="1" applyBorder="1" applyAlignment="1">
      <alignment horizontal="center" vertical="top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>
      <alignment horizontal="justify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 applyProtection="1">
      <alignment horizontal="center" vertical="center" wrapText="1"/>
      <protection locked="0"/>
    </xf>
    <xf numFmtId="0" fontId="5" fillId="37" borderId="10" xfId="0" applyFont="1" applyFill="1" applyBorder="1" applyAlignment="1">
      <alignment horizontal="justify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164" fontId="1" fillId="34" borderId="14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>
      <alignment horizontal="justify" vertical="top" wrapText="1"/>
    </xf>
    <xf numFmtId="49" fontId="1" fillId="34" borderId="14" xfId="0" applyNumberFormat="1" applyFont="1" applyFill="1" applyBorder="1" applyAlignment="1">
      <alignment horizontal="center" vertical="top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" fillId="34" borderId="16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 applyProtection="1">
      <alignment horizontal="center" vertical="center" wrapText="1"/>
      <protection locked="0"/>
    </xf>
    <xf numFmtId="0" fontId="5" fillId="34" borderId="16" xfId="0" applyFont="1" applyFill="1" applyBorder="1" applyAlignment="1">
      <alignment horizontal="justify" vertical="top" wrapText="1"/>
    </xf>
    <xf numFmtId="49" fontId="1" fillId="34" borderId="16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/>
    </xf>
    <xf numFmtId="0" fontId="20" fillId="38" borderId="19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 wrapText="1"/>
    </xf>
    <xf numFmtId="0" fontId="22" fillId="39" borderId="12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3" fillId="38" borderId="2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64" fontId="15" fillId="0" borderId="15" xfId="0" applyNumberFormat="1" applyFont="1" applyFill="1" applyBorder="1" applyAlignment="1">
      <alignment horizontal="center" vertical="center" wrapText="1"/>
    </xf>
    <xf numFmtId="164" fontId="15" fillId="0" borderId="17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1" fillId="36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>
      <alignment horizontal="justify" vertical="top" wrapText="1"/>
    </xf>
    <xf numFmtId="49" fontId="5" fillId="0" borderId="14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1" fillId="34" borderId="17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justify" wrapText="1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164" fontId="1" fillId="34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Fill="1" applyBorder="1" applyAlignment="1">
      <alignment horizontal="center" vertical="center" wrapText="1"/>
    </xf>
    <xf numFmtId="49" fontId="1" fillId="34" borderId="15" xfId="0" applyNumberFormat="1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justify" vertical="top" wrapText="1"/>
    </xf>
    <xf numFmtId="0" fontId="1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 applyProtection="1">
      <alignment horizontal="center" vertical="center"/>
      <protection locked="0"/>
    </xf>
    <xf numFmtId="49" fontId="1" fillId="37" borderId="16" xfId="0" applyNumberFormat="1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justify" vertical="top" wrapText="1"/>
    </xf>
    <xf numFmtId="0" fontId="1" fillId="37" borderId="16" xfId="0" applyFont="1" applyFill="1" applyBorder="1" applyAlignment="1">
      <alignment horizontal="center" vertical="center" wrapText="1"/>
    </xf>
    <xf numFmtId="0" fontId="17" fillId="37" borderId="16" xfId="0" applyFont="1" applyFill="1" applyBorder="1" applyAlignment="1" applyProtection="1">
      <alignment horizontal="center" vertical="center"/>
      <protection locked="0"/>
    </xf>
    <xf numFmtId="164" fontId="1" fillId="37" borderId="16" xfId="0" applyNumberFormat="1" applyFont="1" applyFill="1" applyBorder="1" applyAlignment="1">
      <alignment horizontal="center" vertical="center" wrapText="1"/>
    </xf>
    <xf numFmtId="0" fontId="17" fillId="36" borderId="15" xfId="0" applyFont="1" applyFill="1" applyBorder="1" applyAlignment="1" applyProtection="1">
      <alignment horizontal="center" vertical="center"/>
      <protection locked="0"/>
    </xf>
    <xf numFmtId="164" fontId="1" fillId="36" borderId="17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justify" vertical="top" wrapText="1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49" fontId="1" fillId="36" borderId="17" xfId="0" applyNumberFormat="1" applyFont="1" applyFill="1" applyBorder="1" applyAlignment="1">
      <alignment horizontal="center" vertical="top" wrapText="1"/>
    </xf>
    <xf numFmtId="164" fontId="1" fillId="34" borderId="17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vertical="top" wrapText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164" fontId="1" fillId="33" borderId="1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164" fontId="17" fillId="0" borderId="14" xfId="0" applyNumberFormat="1" applyFont="1" applyFill="1" applyBorder="1" applyAlignment="1">
      <alignment horizontal="center" vertical="center" wrapText="1"/>
    </xf>
    <xf numFmtId="49" fontId="1" fillId="36" borderId="16" xfId="0" applyNumberFormat="1" applyFont="1" applyFill="1" applyBorder="1" applyAlignment="1">
      <alignment horizontal="center" vertical="top" wrapText="1"/>
    </xf>
    <xf numFmtId="0" fontId="5" fillId="36" borderId="16" xfId="0" applyFont="1" applyFill="1" applyBorder="1" applyAlignment="1">
      <alignment horizontal="justify" vertical="top" wrapText="1"/>
    </xf>
    <xf numFmtId="0" fontId="1" fillId="36" borderId="16" xfId="0" applyFont="1" applyFill="1" applyBorder="1" applyAlignment="1" applyProtection="1">
      <alignment horizontal="center" vertical="center" wrapText="1"/>
      <protection locked="0"/>
    </xf>
    <xf numFmtId="0" fontId="17" fillId="36" borderId="16" xfId="0" applyFont="1" applyFill="1" applyBorder="1" applyAlignment="1" applyProtection="1">
      <alignment horizontal="center" vertical="center"/>
      <protection locked="0"/>
    </xf>
    <xf numFmtId="164" fontId="1" fillId="36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4" fillId="33" borderId="10" xfId="52" applyFont="1" applyFill="1" applyBorder="1" applyProtection="1">
      <alignment/>
      <protection locked="0"/>
    </xf>
    <xf numFmtId="0" fontId="8" fillId="33" borderId="10" xfId="52" applyFont="1" applyFill="1" applyBorder="1" applyProtection="1">
      <alignment/>
      <protection locked="0"/>
    </xf>
    <xf numFmtId="0" fontId="1" fillId="33" borderId="10" xfId="52" applyFont="1" applyFill="1" applyBorder="1" applyAlignment="1" applyProtection="1">
      <alignment horizontal="center" vertical="center"/>
      <protection locked="0"/>
    </xf>
    <xf numFmtId="0" fontId="1" fillId="33" borderId="10" xfId="52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>
      <alignment horizontal="justify" vertical="top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>
      <alignment horizontal="right" vertical="top" wrapText="1"/>
    </xf>
    <xf numFmtId="49" fontId="16" fillId="0" borderId="15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5" xfId="0" applyFont="1" applyBorder="1" applyAlignment="1">
      <alignment horizontal="right" vertical="top" wrapText="1"/>
    </xf>
    <xf numFmtId="0" fontId="12" fillId="0" borderId="10" xfId="0" applyFont="1" applyBorder="1" applyAlignment="1" quotePrefix="1">
      <alignment horizontal="right" vertical="top" wrapText="1"/>
    </xf>
    <xf numFmtId="0" fontId="16" fillId="0" borderId="10" xfId="0" applyFont="1" applyBorder="1" applyAlignment="1" quotePrefix="1">
      <alignment horizontal="right" vertical="top" wrapText="1"/>
    </xf>
    <xf numFmtId="0" fontId="16" fillId="0" borderId="15" xfId="0" applyFont="1" applyBorder="1" applyAlignment="1" quotePrefix="1">
      <alignment horizontal="right" vertical="top" wrapText="1"/>
    </xf>
    <xf numFmtId="49" fontId="12" fillId="0" borderId="10" xfId="0" applyNumberFormat="1" applyFont="1" applyBorder="1" applyAlignment="1">
      <alignment horizontal="right" vertical="top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5" fillId="34" borderId="14" xfId="0" applyFont="1" applyFill="1" applyBorder="1" applyAlignment="1" applyProtection="1">
      <alignment vertical="center"/>
      <protection locked="0"/>
    </xf>
    <xf numFmtId="0" fontId="22" fillId="34" borderId="14" xfId="0" applyFont="1" applyFill="1" applyBorder="1" applyAlignment="1" applyProtection="1">
      <alignment horizontal="center" vertical="center" wrapText="1"/>
      <protection locked="0"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49" fontId="18" fillId="0" borderId="15" xfId="0" applyNumberFormat="1" applyFont="1" applyFill="1" applyBorder="1" applyAlignment="1" applyProtection="1">
      <alignment horizontal="right" vertical="top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11" fillId="0" borderId="10" xfId="0" applyNumberFormat="1" applyFont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164" fontId="1" fillId="0" borderId="18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22" fillId="39" borderId="2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top" wrapText="1"/>
      <protection locked="0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49" fontId="29" fillId="0" borderId="24" xfId="0" applyNumberFormat="1" applyFont="1" applyBorder="1" applyAlignment="1" applyProtection="1">
      <alignment horizontal="center" vertical="center" wrapText="1"/>
      <protection locked="0"/>
    </xf>
    <xf numFmtId="49" fontId="29" fillId="0" borderId="35" xfId="0" applyNumberFormat="1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left" vertical="top" wrapText="1"/>
      <protection locked="0"/>
    </xf>
    <xf numFmtId="0" fontId="21" fillId="0" borderId="33" xfId="0" applyFont="1" applyBorder="1" applyAlignment="1" applyProtection="1">
      <alignment horizontal="left" vertical="top" wrapText="1"/>
      <protection locked="0"/>
    </xf>
    <xf numFmtId="0" fontId="21" fillId="0" borderId="34" xfId="0" applyFont="1" applyBorder="1" applyAlignment="1" applyProtection="1">
      <alignment horizontal="left" vertical="top" wrapText="1"/>
      <protection locked="0"/>
    </xf>
    <xf numFmtId="0" fontId="21" fillId="0" borderId="36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37" xfId="0" applyFont="1" applyBorder="1" applyAlignment="1" applyProtection="1">
      <alignment horizontal="left" vertical="top" wrapText="1"/>
      <protection locked="0"/>
    </xf>
    <xf numFmtId="0" fontId="21" fillId="0" borderId="38" xfId="0" applyFont="1" applyBorder="1" applyAlignment="1" applyProtection="1">
      <alignment horizontal="left" vertical="top" wrapText="1"/>
      <protection locked="0"/>
    </xf>
    <xf numFmtId="0" fontId="21" fillId="0" borderId="24" xfId="0" applyFont="1" applyBorder="1" applyAlignment="1" applyProtection="1">
      <alignment horizontal="left" vertical="top" wrapText="1"/>
      <protection locked="0"/>
    </xf>
    <xf numFmtId="0" fontId="21" fillId="0" borderId="35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21" fillId="0" borderId="0" xfId="0" applyFont="1" applyBorder="1" applyAlignment="1">
      <alignment horizontal="center" wrapText="1"/>
    </xf>
    <xf numFmtId="0" fontId="29" fillId="0" borderId="39" xfId="0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/>
      <protection locked="0"/>
    </xf>
    <xf numFmtId="0" fontId="29" fillId="0" borderId="41" xfId="0" applyFont="1" applyBorder="1" applyAlignment="1" applyProtection="1">
      <alignment horizontal="center" vertical="center"/>
      <protection locked="0"/>
    </xf>
    <xf numFmtId="49" fontId="29" fillId="0" borderId="4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0"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name val="Cambria"/>
        <color rgb="FFC00000"/>
      </font>
      <fill>
        <patternFill>
          <bgColor rgb="FFFDBFE8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 val="0"/>
        <color rgb="FFC00000"/>
      </font>
      <fill>
        <patternFill>
          <bgColor rgb="FFFDBFE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rgb="FF006600"/>
      </font>
      <fill>
        <patternFill>
          <bgColor rgb="FFC4E59F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 val="0"/>
        <color rgb="FFC00000"/>
      </font>
      <fill>
        <patternFill>
          <bgColor rgb="FFFDBFE8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  <border/>
    </dxf>
    <dxf>
      <font>
        <strike val="0"/>
        <color rgb="FFC00000"/>
      </font>
      <fill>
        <patternFill>
          <bgColor rgb="FFFDBFE8"/>
        </patternFill>
      </fill>
      <border/>
    </dxf>
    <dxf>
      <font>
        <strike/>
        <color rgb="FFC00000"/>
      </font>
      <fill>
        <patternFill>
          <bgColor rgb="FFFDBFE8"/>
        </patternFill>
      </fill>
      <border/>
    </dxf>
    <dxf>
      <font>
        <color rgb="FF006600"/>
      </font>
      <fill>
        <patternFill>
          <bgColor rgb="FFC4E59F"/>
        </patternFill>
      </fill>
      <border/>
    </dxf>
    <dxf>
      <font>
        <color theme="9" tint="-0.4999699890613556"/>
      </font>
      <fill>
        <patternFill>
          <bgColor rgb="FFFFFF9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3"/>
  <sheetViews>
    <sheetView zoomScalePageLayoutView="0" workbookViewId="0" topLeftCell="A205">
      <selection activeCell="D140" sqref="D140"/>
    </sheetView>
  </sheetViews>
  <sheetFormatPr defaultColWidth="71.8515625" defaultRowHeight="15"/>
  <cols>
    <col min="1" max="1" width="10.421875" style="10" customWidth="1"/>
    <col min="2" max="2" width="72.7109375" style="10" customWidth="1"/>
    <col min="3" max="3" width="15.7109375" style="9" customWidth="1"/>
    <col min="4" max="4" width="15.28125" style="71" customWidth="1"/>
    <col min="5" max="5" width="14.00390625" style="54" customWidth="1"/>
    <col min="6" max="6" width="11.421875" style="310" customWidth="1"/>
    <col min="7" max="254" width="9.140625" style="10" customWidth="1"/>
    <col min="255" max="255" width="10.421875" style="10" customWidth="1"/>
    <col min="256" max="16384" width="71.8515625" style="10" customWidth="1"/>
  </cols>
  <sheetData>
    <row r="1" spans="1:5" ht="64.5" customHeight="1" thickBot="1">
      <c r="A1" s="224"/>
      <c r="B1" s="344" t="s">
        <v>95</v>
      </c>
      <c r="C1" s="352" t="s">
        <v>349</v>
      </c>
      <c r="D1" s="352"/>
      <c r="E1" s="352"/>
    </row>
    <row r="2" spans="1:12" s="15" customFormat="1" ht="21">
      <c r="A2" s="11"/>
      <c r="B2" s="12"/>
      <c r="C2" s="13"/>
      <c r="D2" s="14"/>
      <c r="E2" s="55"/>
      <c r="F2" s="313"/>
      <c r="G2" s="353" t="s">
        <v>94</v>
      </c>
      <c r="H2" s="354"/>
      <c r="I2" s="354"/>
      <c r="J2" s="354"/>
      <c r="K2" s="354"/>
      <c r="L2" s="355"/>
    </row>
    <row r="3" spans="2:12" ht="67.5" customHeight="1" thickBot="1">
      <c r="B3" s="270" t="s">
        <v>306</v>
      </c>
      <c r="C3" s="267"/>
      <c r="D3" s="193" t="s">
        <v>89</v>
      </c>
      <c r="E3" s="190" t="s">
        <v>96</v>
      </c>
      <c r="F3" s="191"/>
      <c r="G3" s="192">
        <v>101</v>
      </c>
      <c r="H3" s="356" t="s">
        <v>97</v>
      </c>
      <c r="I3" s="356"/>
      <c r="J3" s="356"/>
      <c r="K3" s="356"/>
      <c r="L3" s="357"/>
    </row>
    <row r="4" spans="1:12" ht="27.75" customHeight="1">
      <c r="A4" s="266"/>
      <c r="D4" s="348" t="s">
        <v>350</v>
      </c>
      <c r="E4" s="349" t="str">
        <f>D4</f>
        <v>сельская</v>
      </c>
      <c r="G4" s="358" t="s">
        <v>100</v>
      </c>
      <c r="H4" s="359"/>
      <c r="I4" s="359"/>
      <c r="J4" s="359"/>
      <c r="K4" s="359"/>
      <c r="L4" s="360"/>
    </row>
    <row r="5" spans="1:12" ht="19.5" thickBot="1">
      <c r="A5" s="268"/>
      <c r="B5" s="277" t="s">
        <v>307</v>
      </c>
      <c r="C5" s="269"/>
      <c r="D5" s="348" t="s">
        <v>351</v>
      </c>
      <c r="E5" s="349" t="str">
        <f>D5</f>
        <v>МБОУ "СОШ с. Привольное Ровенского муниципального района Саратовской области"</v>
      </c>
      <c r="G5" s="361"/>
      <c r="H5" s="362"/>
      <c r="I5" s="362"/>
      <c r="J5" s="362"/>
      <c r="K5" s="362"/>
      <c r="L5" s="363"/>
    </row>
    <row r="6" spans="1:12" ht="29.25" thickBot="1">
      <c r="A6" s="265" t="s">
        <v>98</v>
      </c>
      <c r="B6" s="16" t="s">
        <v>510</v>
      </c>
      <c r="C6" s="264" t="s">
        <v>651</v>
      </c>
      <c r="D6" s="350">
        <v>228033</v>
      </c>
      <c r="E6" s="351">
        <f>D6</f>
        <v>228033</v>
      </c>
      <c r="G6" s="364"/>
      <c r="H6" s="365"/>
      <c r="I6" s="365"/>
      <c r="J6" s="365"/>
      <c r="K6" s="365"/>
      <c r="L6" s="366"/>
    </row>
    <row r="7" spans="1:5" ht="15" customHeight="1">
      <c r="A7" s="72"/>
      <c r="B7" s="17" t="s">
        <v>626</v>
      </c>
      <c r="C7" s="18"/>
      <c r="D7" s="45"/>
      <c r="E7" s="53"/>
    </row>
    <row r="8" spans="1:6" s="61" customFormat="1" ht="30.75" customHeight="1">
      <c r="A8" s="69" t="s">
        <v>509</v>
      </c>
      <c r="B8" s="68" t="s">
        <v>662</v>
      </c>
      <c r="C8" s="62" t="s">
        <v>481</v>
      </c>
      <c r="D8" s="60">
        <f>SUM(D9:D15)</f>
        <v>129</v>
      </c>
      <c r="E8" s="60">
        <v>100</v>
      </c>
      <c r="F8" s="301"/>
    </row>
    <row r="9" spans="1:6" s="61" customFormat="1" ht="15" customHeight="1">
      <c r="A9" s="69" t="s">
        <v>602</v>
      </c>
      <c r="B9" s="73" t="s">
        <v>664</v>
      </c>
      <c r="C9" s="62" t="s">
        <v>481</v>
      </c>
      <c r="D9" s="70">
        <v>55</v>
      </c>
      <c r="E9" s="97">
        <f aca="true" t="shared" si="0" ref="E9:E15">IF($D$8&gt;0,D9/$D$8*100,)</f>
        <v>42.63565891472868</v>
      </c>
      <c r="F9" s="301"/>
    </row>
    <row r="10" spans="1:6" s="61" customFormat="1" ht="15" customHeight="1">
      <c r="A10" s="69" t="s">
        <v>601</v>
      </c>
      <c r="B10" s="73" t="s">
        <v>330</v>
      </c>
      <c r="C10" s="62" t="s">
        <v>481</v>
      </c>
      <c r="D10" s="70">
        <v>11</v>
      </c>
      <c r="E10" s="97">
        <f t="shared" si="0"/>
        <v>8.527131782945736</v>
      </c>
      <c r="F10" s="301"/>
    </row>
    <row r="11" spans="1:6" s="61" customFormat="1" ht="15" customHeight="1">
      <c r="A11" s="69" t="s">
        <v>625</v>
      </c>
      <c r="B11" s="73" t="s">
        <v>331</v>
      </c>
      <c r="C11" s="62" t="s">
        <v>481</v>
      </c>
      <c r="D11" s="70">
        <v>12</v>
      </c>
      <c r="E11" s="97">
        <f t="shared" si="0"/>
        <v>9.30232558139535</v>
      </c>
      <c r="F11" s="301"/>
    </row>
    <row r="12" spans="1:6" s="61" customFormat="1" ht="15" customHeight="1">
      <c r="A12" s="69" t="s">
        <v>332</v>
      </c>
      <c r="B12" s="73" t="s">
        <v>333</v>
      </c>
      <c r="C12" s="62" t="s">
        <v>481</v>
      </c>
      <c r="D12" s="70">
        <v>16</v>
      </c>
      <c r="E12" s="97">
        <f t="shared" si="0"/>
        <v>12.4031007751938</v>
      </c>
      <c r="F12" s="301"/>
    </row>
    <row r="13" spans="1:6" s="61" customFormat="1" ht="15" customHeight="1">
      <c r="A13" s="69" t="s">
        <v>334</v>
      </c>
      <c r="B13" s="73" t="s">
        <v>335</v>
      </c>
      <c r="C13" s="62" t="s">
        <v>481</v>
      </c>
      <c r="D13" s="70">
        <v>10</v>
      </c>
      <c r="E13" s="97">
        <f t="shared" si="0"/>
        <v>7.751937984496124</v>
      </c>
      <c r="F13" s="301"/>
    </row>
    <row r="14" spans="1:6" s="61" customFormat="1" ht="15" customHeight="1">
      <c r="A14" s="69" t="s">
        <v>336</v>
      </c>
      <c r="B14" s="73" t="s">
        <v>342</v>
      </c>
      <c r="C14" s="62" t="s">
        <v>481</v>
      </c>
      <c r="D14" s="70">
        <v>11</v>
      </c>
      <c r="E14" s="97">
        <f t="shared" si="0"/>
        <v>8.527131782945736</v>
      </c>
      <c r="F14" s="301"/>
    </row>
    <row r="15" spans="1:6" s="61" customFormat="1" ht="15" customHeight="1" thickBot="1">
      <c r="A15" s="306" t="s">
        <v>337</v>
      </c>
      <c r="B15" s="307" t="s">
        <v>663</v>
      </c>
      <c r="C15" s="308" t="s">
        <v>481</v>
      </c>
      <c r="D15" s="302">
        <v>14</v>
      </c>
      <c r="E15" s="98">
        <f t="shared" si="0"/>
        <v>10.852713178294573</v>
      </c>
      <c r="F15" s="301"/>
    </row>
    <row r="16" spans="1:5" ht="15.75">
      <c r="A16" s="303"/>
      <c r="B16" s="304" t="s">
        <v>603</v>
      </c>
      <c r="C16" s="305" t="s">
        <v>661</v>
      </c>
      <c r="D16" s="309">
        <f>SUM(D17,D20,D23,D32,D43)</f>
        <v>4</v>
      </c>
      <c r="E16" s="309">
        <v>100</v>
      </c>
    </row>
    <row r="17" spans="1:5" ht="15.75">
      <c r="A17" s="19" t="s">
        <v>508</v>
      </c>
      <c r="B17" s="20" t="s">
        <v>101</v>
      </c>
      <c r="C17" s="21" t="s">
        <v>652</v>
      </c>
      <c r="D17" s="22">
        <v>1</v>
      </c>
      <c r="E17" s="56"/>
    </row>
    <row r="18" spans="1:5" ht="47.25">
      <c r="A18" s="223" t="s">
        <v>600</v>
      </c>
      <c r="B18" s="24" t="s">
        <v>507</v>
      </c>
      <c r="C18" s="25" t="s">
        <v>488</v>
      </c>
      <c r="D18" s="26">
        <v>1</v>
      </c>
      <c r="E18" s="56"/>
    </row>
    <row r="19" spans="1:5" ht="47.25">
      <c r="A19" s="223" t="s">
        <v>599</v>
      </c>
      <c r="B19" s="24" t="s">
        <v>505</v>
      </c>
      <c r="C19" s="25" t="s">
        <v>481</v>
      </c>
      <c r="D19" s="64">
        <v>0</v>
      </c>
      <c r="E19" s="97">
        <f>IF(SUM($D$10:$D$14)&gt;0,D19/SUM($D$10:$D$14)*100,)</f>
        <v>0</v>
      </c>
    </row>
    <row r="20" spans="1:5" ht="15.75">
      <c r="A20" s="19" t="s">
        <v>506</v>
      </c>
      <c r="B20" s="20" t="s">
        <v>647</v>
      </c>
      <c r="C20" s="21" t="s">
        <v>652</v>
      </c>
      <c r="D20" s="22">
        <v>1</v>
      </c>
      <c r="E20" s="59"/>
    </row>
    <row r="21" spans="1:5" ht="47.25">
      <c r="A21" s="223" t="s">
        <v>598</v>
      </c>
      <c r="B21" s="24" t="s">
        <v>502</v>
      </c>
      <c r="C21" s="25" t="s">
        <v>488</v>
      </c>
      <c r="D21" s="26">
        <v>0</v>
      </c>
      <c r="E21" s="56"/>
    </row>
    <row r="22" spans="1:5" ht="47.25">
      <c r="A22" s="223" t="s">
        <v>597</v>
      </c>
      <c r="B22" s="24" t="s">
        <v>500</v>
      </c>
      <c r="C22" s="25" t="s">
        <v>481</v>
      </c>
      <c r="D22" s="64">
        <v>0</v>
      </c>
      <c r="E22" s="97">
        <f>IF(SUM($D$10:$D$15)&gt;0,D22/SUM($D$10:$D$15)*100,)</f>
        <v>0</v>
      </c>
    </row>
    <row r="23" spans="1:5" ht="15.75">
      <c r="A23" s="19" t="s">
        <v>504</v>
      </c>
      <c r="B23" s="20" t="s">
        <v>648</v>
      </c>
      <c r="C23" s="21" t="s">
        <v>652</v>
      </c>
      <c r="D23" s="22">
        <v>1</v>
      </c>
      <c r="E23" s="59"/>
    </row>
    <row r="24" spans="1:5" ht="18.75" customHeight="1">
      <c r="A24" s="223" t="s">
        <v>596</v>
      </c>
      <c r="B24" s="24" t="s">
        <v>497</v>
      </c>
      <c r="C24" s="25" t="s">
        <v>488</v>
      </c>
      <c r="D24" s="26">
        <v>1</v>
      </c>
      <c r="E24" s="56"/>
    </row>
    <row r="25" spans="1:5" ht="31.5">
      <c r="A25" s="223" t="s">
        <v>595</v>
      </c>
      <c r="B25" s="24" t="s">
        <v>495</v>
      </c>
      <c r="C25" s="25" t="s">
        <v>481</v>
      </c>
      <c r="D25" s="26">
        <v>51</v>
      </c>
      <c r="E25" s="97">
        <f>IF(SUM($D$12:$D$15)&gt;0,D25/SUM($D$12:$D$15)*100,)</f>
        <v>100</v>
      </c>
    </row>
    <row r="26" spans="1:5" ht="31.5">
      <c r="A26" s="223" t="s">
        <v>594</v>
      </c>
      <c r="B26" s="24" t="s">
        <v>493</v>
      </c>
      <c r="C26" s="25" t="s">
        <v>488</v>
      </c>
      <c r="D26" s="26">
        <v>1</v>
      </c>
      <c r="E26" s="56"/>
    </row>
    <row r="27" spans="1:5" ht="31.5">
      <c r="A27" s="223" t="s">
        <v>593</v>
      </c>
      <c r="B27" s="24" t="s">
        <v>491</v>
      </c>
      <c r="C27" s="25" t="s">
        <v>481</v>
      </c>
      <c r="D27" s="26">
        <v>51</v>
      </c>
      <c r="E27" s="97">
        <f>IF(SUM($D$12:$D$15)&gt;0,D27/SUM($D$12:$D$15)*100,)</f>
        <v>100</v>
      </c>
    </row>
    <row r="28" spans="1:5" ht="47.25">
      <c r="A28" s="223" t="s">
        <v>592</v>
      </c>
      <c r="B28" s="24" t="s">
        <v>489</v>
      </c>
      <c r="C28" s="25" t="s">
        <v>488</v>
      </c>
      <c r="D28" s="26">
        <v>1</v>
      </c>
      <c r="E28" s="56"/>
    </row>
    <row r="29" spans="1:5" ht="47.25">
      <c r="A29" s="223" t="s">
        <v>591</v>
      </c>
      <c r="B29" s="24" t="s">
        <v>486</v>
      </c>
      <c r="C29" s="25" t="s">
        <v>481</v>
      </c>
      <c r="D29" s="26">
        <v>51</v>
      </c>
      <c r="E29" s="97">
        <f>IF(SUM($D$12:$D$15)&gt;0,D29/SUM($D$12:$D$15)*100,)</f>
        <v>100</v>
      </c>
    </row>
    <row r="30" spans="1:5" ht="47.25">
      <c r="A30" s="223" t="s">
        <v>590</v>
      </c>
      <c r="B30" s="24" t="s">
        <v>484</v>
      </c>
      <c r="C30" s="25" t="s">
        <v>488</v>
      </c>
      <c r="D30" s="26">
        <v>1</v>
      </c>
      <c r="E30" s="56"/>
    </row>
    <row r="31" spans="1:5" ht="47.25">
      <c r="A31" s="223" t="s">
        <v>589</v>
      </c>
      <c r="B31" s="24" t="s">
        <v>482</v>
      </c>
      <c r="C31" s="25" t="s">
        <v>481</v>
      </c>
      <c r="D31" s="26">
        <v>51</v>
      </c>
      <c r="E31" s="97">
        <f>IF(SUM($D$12:$D$15)&gt;0,D31/SUM($D$12:$D$15)*100,)</f>
        <v>100</v>
      </c>
    </row>
    <row r="32" spans="1:5" ht="15.75">
      <c r="A32" s="19" t="s">
        <v>503</v>
      </c>
      <c r="B32" s="27" t="s">
        <v>649</v>
      </c>
      <c r="C32" s="21" t="s">
        <v>652</v>
      </c>
      <c r="D32" s="22">
        <v>1</v>
      </c>
      <c r="E32" s="59"/>
    </row>
    <row r="33" spans="1:5" ht="20.25" customHeight="1">
      <c r="A33" s="223" t="s">
        <v>588</v>
      </c>
      <c r="B33" s="24" t="s">
        <v>478</v>
      </c>
      <c r="C33" s="25" t="s">
        <v>488</v>
      </c>
      <c r="D33" s="26">
        <v>1</v>
      </c>
      <c r="E33" s="56"/>
    </row>
    <row r="34" spans="1:5" ht="21" customHeight="1">
      <c r="A34" s="223" t="s">
        <v>587</v>
      </c>
      <c r="B34" s="24" t="s">
        <v>477</v>
      </c>
      <c r="C34" s="25" t="s">
        <v>481</v>
      </c>
      <c r="D34" s="64">
        <v>129</v>
      </c>
      <c r="E34" s="97">
        <f>IF(SUM($D$13:$D$15)&gt;0,D34/SUM($D$13:$D$15)*100,)</f>
        <v>368.57142857142856</v>
      </c>
    </row>
    <row r="35" spans="1:5" ht="21" customHeight="1">
      <c r="A35" s="223" t="s">
        <v>627</v>
      </c>
      <c r="B35" s="24" t="s">
        <v>476</v>
      </c>
      <c r="C35" s="25" t="s">
        <v>488</v>
      </c>
      <c r="D35" s="26">
        <v>1</v>
      </c>
      <c r="E35" s="59"/>
    </row>
    <row r="36" spans="1:5" ht="31.5">
      <c r="A36" s="223" t="s">
        <v>628</v>
      </c>
      <c r="B36" s="24" t="s">
        <v>475</v>
      </c>
      <c r="C36" s="25" t="s">
        <v>481</v>
      </c>
      <c r="D36" s="64">
        <v>129</v>
      </c>
      <c r="E36" s="97">
        <f>IF(SUM($D$13:$D$15)&gt;0,D36/SUM($D$13:$D$15)*100,)</f>
        <v>368.57142857142856</v>
      </c>
    </row>
    <row r="37" spans="1:5" ht="31.5">
      <c r="A37" s="223" t="s">
        <v>629</v>
      </c>
      <c r="B37" s="24" t="s">
        <v>473</v>
      </c>
      <c r="C37" s="25" t="s">
        <v>488</v>
      </c>
      <c r="D37" s="26">
        <v>0</v>
      </c>
      <c r="E37" s="59"/>
    </row>
    <row r="38" spans="1:5" ht="31.5">
      <c r="A38" s="223" t="s">
        <v>630</v>
      </c>
      <c r="B38" s="24" t="s">
        <v>471</v>
      </c>
      <c r="C38" s="25" t="s">
        <v>481</v>
      </c>
      <c r="D38" s="64">
        <v>0</v>
      </c>
      <c r="E38" s="97">
        <f>IF(SUM($D$13:$D$15)&gt;0,D38/SUM($D$13:$D$15)*100,)</f>
        <v>0</v>
      </c>
    </row>
    <row r="39" spans="1:5" ht="31.5">
      <c r="A39" s="223" t="s">
        <v>631</v>
      </c>
      <c r="B39" s="24" t="s">
        <v>470</v>
      </c>
      <c r="C39" s="25" t="s">
        <v>488</v>
      </c>
      <c r="D39" s="26">
        <v>0</v>
      </c>
      <c r="E39" s="59"/>
    </row>
    <row r="40" spans="1:5" ht="31.5">
      <c r="A40" s="223" t="s">
        <v>632</v>
      </c>
      <c r="B40" s="24" t="s">
        <v>469</v>
      </c>
      <c r="C40" s="25" t="s">
        <v>481</v>
      </c>
      <c r="D40" s="64">
        <v>0</v>
      </c>
      <c r="E40" s="97">
        <f>IF(SUM($D$13:$D$15)&gt;0,D40/SUM($D$13:$D$15)*100,)</f>
        <v>0</v>
      </c>
    </row>
    <row r="41" spans="1:5" ht="47.25">
      <c r="A41" s="223" t="s">
        <v>633</v>
      </c>
      <c r="B41" s="24" t="s">
        <v>468</v>
      </c>
      <c r="C41" s="25" t="s">
        <v>488</v>
      </c>
      <c r="D41" s="26">
        <v>0</v>
      </c>
      <c r="E41" s="26"/>
    </row>
    <row r="42" spans="1:5" ht="47.25">
      <c r="A42" s="223" t="s">
        <v>634</v>
      </c>
      <c r="B42" s="24" t="s">
        <v>466</v>
      </c>
      <c r="C42" s="25" t="s">
        <v>481</v>
      </c>
      <c r="D42" s="26">
        <v>0</v>
      </c>
      <c r="E42" s="97">
        <f>IF(SUM($D$13:$D$15)&gt;0,D42/SUM($D$13:$D$15)*100,)</f>
        <v>0</v>
      </c>
    </row>
    <row r="43" spans="1:5" ht="15.75">
      <c r="A43" s="19" t="s">
        <v>501</v>
      </c>
      <c r="B43" s="27" t="s">
        <v>650</v>
      </c>
      <c r="C43" s="21" t="s">
        <v>652</v>
      </c>
      <c r="D43" s="22">
        <v>0</v>
      </c>
      <c r="E43" s="59"/>
    </row>
    <row r="44" spans="1:5" ht="47.25">
      <c r="A44" s="223" t="s">
        <v>586</v>
      </c>
      <c r="B44" s="24" t="s">
        <v>463</v>
      </c>
      <c r="C44" s="25" t="s">
        <v>488</v>
      </c>
      <c r="D44" s="26">
        <v>1</v>
      </c>
      <c r="E44" s="59"/>
    </row>
    <row r="45" spans="1:5" ht="47.25">
      <c r="A45" s="223" t="s">
        <v>585</v>
      </c>
      <c r="B45" s="24" t="s">
        <v>462</v>
      </c>
      <c r="C45" s="25" t="s">
        <v>481</v>
      </c>
      <c r="D45" s="64">
        <v>129</v>
      </c>
      <c r="E45" s="97">
        <f>IF(SUM($D$10:$D$15)&gt;0,D45/SUM($D$10:$D$15)*100,)</f>
        <v>174.32432432432432</v>
      </c>
    </row>
    <row r="46" spans="1:5" ht="24" customHeight="1">
      <c r="A46" s="19" t="s">
        <v>499</v>
      </c>
      <c r="B46" s="20" t="s">
        <v>102</v>
      </c>
      <c r="C46" s="21" t="s">
        <v>652</v>
      </c>
      <c r="D46" s="22">
        <v>1</v>
      </c>
      <c r="E46" s="59"/>
    </row>
    <row r="47" spans="1:5" ht="37.5" customHeight="1">
      <c r="A47" s="23" t="s">
        <v>584</v>
      </c>
      <c r="B47" s="24" t="s">
        <v>450</v>
      </c>
      <c r="C47" s="25" t="s">
        <v>488</v>
      </c>
      <c r="D47" s="26">
        <v>1</v>
      </c>
      <c r="E47" s="59"/>
    </row>
    <row r="48" spans="1:5" ht="36" customHeight="1">
      <c r="A48" s="31" t="s">
        <v>583</v>
      </c>
      <c r="B48" s="24" t="s">
        <v>338</v>
      </c>
      <c r="C48" s="25" t="s">
        <v>481</v>
      </c>
      <c r="D48" s="26">
        <v>129</v>
      </c>
      <c r="E48" s="97">
        <f>IF($D$8&gt;0,D48/$D$8*100,)</f>
        <v>100</v>
      </c>
    </row>
    <row r="49" spans="1:5" ht="81.75" customHeight="1">
      <c r="A49" s="31" t="s">
        <v>665</v>
      </c>
      <c r="B49" s="24" t="s">
        <v>449</v>
      </c>
      <c r="C49" s="311" t="s">
        <v>652</v>
      </c>
      <c r="D49" s="64">
        <v>1</v>
      </c>
      <c r="E49" s="97"/>
    </row>
    <row r="50" spans="1:5" ht="98.25" customHeight="1">
      <c r="A50" s="31" t="s">
        <v>666</v>
      </c>
      <c r="B50" s="24" t="s">
        <v>341</v>
      </c>
      <c r="C50" s="25" t="s">
        <v>481</v>
      </c>
      <c r="D50" s="26">
        <v>129</v>
      </c>
      <c r="E50" s="97">
        <f>IF($D$8&gt;0,D50/$D$8*100,)</f>
        <v>100</v>
      </c>
    </row>
    <row r="51" spans="1:5" ht="31.5">
      <c r="A51" s="31" t="s">
        <v>339</v>
      </c>
      <c r="B51" s="24" t="s">
        <v>444</v>
      </c>
      <c r="C51" s="25" t="s">
        <v>488</v>
      </c>
      <c r="D51" s="26">
        <v>0</v>
      </c>
      <c r="E51" s="59"/>
    </row>
    <row r="52" spans="1:5" ht="47.25">
      <c r="A52" s="31" t="s">
        <v>340</v>
      </c>
      <c r="B52" s="24" t="s">
        <v>446</v>
      </c>
      <c r="C52" s="25" t="s">
        <v>481</v>
      </c>
      <c r="D52" s="26">
        <v>0</v>
      </c>
      <c r="E52" s="97">
        <f>IF($D$8&gt;0,D52/$D$8*100,)</f>
        <v>0</v>
      </c>
    </row>
    <row r="53" spans="1:5" ht="15.75">
      <c r="A53" s="19" t="s">
        <v>498</v>
      </c>
      <c r="B53" s="221" t="s">
        <v>461</v>
      </c>
      <c r="C53" s="28"/>
      <c r="D53" s="57"/>
      <c r="E53" s="57"/>
    </row>
    <row r="54" spans="1:5" ht="31.5">
      <c r="A54" s="31" t="s">
        <v>609</v>
      </c>
      <c r="B54" s="29" t="s">
        <v>460</v>
      </c>
      <c r="C54" s="30" t="s">
        <v>488</v>
      </c>
      <c r="D54" s="26">
        <v>1</v>
      </c>
      <c r="E54" s="59"/>
    </row>
    <row r="55" spans="1:5" ht="47.25">
      <c r="A55" s="31" t="s">
        <v>608</v>
      </c>
      <c r="B55" s="29" t="s">
        <v>459</v>
      </c>
      <c r="C55" s="30" t="s">
        <v>481</v>
      </c>
      <c r="D55" s="26">
        <v>129</v>
      </c>
      <c r="E55" s="97">
        <f>IF($D$8&gt;0,D55/$D$8*100,)</f>
        <v>100</v>
      </c>
    </row>
    <row r="56" spans="1:5" ht="15.75">
      <c r="A56" s="63" t="s">
        <v>496</v>
      </c>
      <c r="B56" s="221" t="s">
        <v>458</v>
      </c>
      <c r="C56" s="28"/>
      <c r="D56" s="57"/>
      <c r="E56" s="57"/>
    </row>
    <row r="57" spans="1:5" ht="52.5" customHeight="1">
      <c r="A57" s="64" t="s">
        <v>582</v>
      </c>
      <c r="B57" s="29" t="s">
        <v>457</v>
      </c>
      <c r="C57" s="30" t="s">
        <v>488</v>
      </c>
      <c r="D57" s="26">
        <v>1</v>
      </c>
      <c r="E57" s="59"/>
    </row>
    <row r="58" spans="1:5" ht="50.25" customHeight="1">
      <c r="A58" s="64" t="s">
        <v>581</v>
      </c>
      <c r="B58" s="29" t="s">
        <v>456</v>
      </c>
      <c r="C58" s="30" t="s">
        <v>481</v>
      </c>
      <c r="D58" s="26">
        <v>129</v>
      </c>
      <c r="E58" s="97">
        <f>IF($D$8&gt;0,D58/$D$8*100,)</f>
        <v>100</v>
      </c>
    </row>
    <row r="59" spans="1:5" ht="15.75">
      <c r="A59" s="19" t="s">
        <v>494</v>
      </c>
      <c r="B59" s="221" t="s">
        <v>455</v>
      </c>
      <c r="C59" s="28"/>
      <c r="D59" s="57"/>
      <c r="E59" s="57"/>
    </row>
    <row r="60" spans="1:5" ht="31.5">
      <c r="A60" s="31" t="s">
        <v>580</v>
      </c>
      <c r="B60" s="29" t="s">
        <v>454</v>
      </c>
      <c r="C60" s="30" t="s">
        <v>488</v>
      </c>
      <c r="D60" s="26">
        <v>1</v>
      </c>
      <c r="E60" s="59"/>
    </row>
    <row r="61" spans="1:5" ht="31.5">
      <c r="A61" s="31" t="s">
        <v>579</v>
      </c>
      <c r="B61" s="29" t="s">
        <v>453</v>
      </c>
      <c r="C61" s="30" t="s">
        <v>481</v>
      </c>
      <c r="D61" s="26">
        <v>1</v>
      </c>
      <c r="E61" s="97">
        <f>IF($D$8&gt;0,D61/$D$8*100,)</f>
        <v>0.7751937984496124</v>
      </c>
    </row>
    <row r="62" spans="1:5" ht="31.5">
      <c r="A62" s="31" t="s">
        <v>578</v>
      </c>
      <c r="B62" s="29" t="s">
        <v>452</v>
      </c>
      <c r="C62" s="30" t="s">
        <v>488</v>
      </c>
      <c r="D62" s="26">
        <v>1</v>
      </c>
      <c r="E62" s="59"/>
    </row>
    <row r="63" spans="1:5" ht="47.25">
      <c r="A63" s="31" t="s">
        <v>577</v>
      </c>
      <c r="B63" s="29" t="s">
        <v>451</v>
      </c>
      <c r="C63" s="30" t="s">
        <v>481</v>
      </c>
      <c r="D63" s="26">
        <v>129</v>
      </c>
      <c r="E63" s="97">
        <f>IF($D$8&gt;0,D63/$D$8*100,)</f>
        <v>100</v>
      </c>
    </row>
    <row r="64" spans="1:5" ht="15.75">
      <c r="A64" s="19" t="s">
        <v>492</v>
      </c>
      <c r="B64" s="222" t="s">
        <v>442</v>
      </c>
      <c r="C64" s="28"/>
      <c r="D64" s="57"/>
      <c r="E64" s="57"/>
    </row>
    <row r="65" spans="1:5" ht="63">
      <c r="A65" s="31" t="s">
        <v>576</v>
      </c>
      <c r="B65" s="29" t="s">
        <v>440</v>
      </c>
      <c r="C65" s="30" t="s">
        <v>488</v>
      </c>
      <c r="D65" s="26">
        <v>1</v>
      </c>
      <c r="E65" s="59"/>
    </row>
    <row r="66" spans="1:5" ht="65.25" customHeight="1">
      <c r="A66" s="31" t="s">
        <v>575</v>
      </c>
      <c r="B66" s="29" t="s">
        <v>438</v>
      </c>
      <c r="C66" s="30" t="s">
        <v>481</v>
      </c>
      <c r="D66" s="26">
        <v>129</v>
      </c>
      <c r="E66" s="97">
        <f>IF($D$8&gt;0,D66/$D$8*100,)</f>
        <v>100</v>
      </c>
    </row>
    <row r="67" spans="1:5" ht="31.5">
      <c r="A67" s="31" t="s">
        <v>574</v>
      </c>
      <c r="B67" s="29" t="s">
        <v>437</v>
      </c>
      <c r="C67" s="30" t="s">
        <v>488</v>
      </c>
      <c r="D67" s="26">
        <v>1</v>
      </c>
      <c r="E67" s="59"/>
    </row>
    <row r="68" spans="1:5" ht="47.25">
      <c r="A68" s="31" t="s">
        <v>573</v>
      </c>
      <c r="B68" s="29" t="s">
        <v>435</v>
      </c>
      <c r="C68" s="30" t="s">
        <v>481</v>
      </c>
      <c r="D68" s="26">
        <v>129</v>
      </c>
      <c r="E68" s="97">
        <f>IF($D$8&gt;0,D68/$D$8*100,)</f>
        <v>100</v>
      </c>
    </row>
    <row r="69" spans="1:5" ht="47.25">
      <c r="A69" s="31" t="s">
        <v>572</v>
      </c>
      <c r="B69" s="29" t="s">
        <v>434</v>
      </c>
      <c r="C69" s="30" t="s">
        <v>488</v>
      </c>
      <c r="D69" s="26">
        <v>1</v>
      </c>
      <c r="E69" s="59"/>
    </row>
    <row r="70" spans="1:5" ht="63">
      <c r="A70" s="31" t="s">
        <v>571</v>
      </c>
      <c r="B70" s="29" t="s">
        <v>432</v>
      </c>
      <c r="C70" s="30" t="s">
        <v>481</v>
      </c>
      <c r="D70" s="26">
        <v>129</v>
      </c>
      <c r="E70" s="97">
        <f>IF($D$8&gt;0,D70/$D$8*100,)</f>
        <v>100</v>
      </c>
    </row>
    <row r="71" spans="1:5" ht="31.5">
      <c r="A71" s="31" t="s">
        <v>570</v>
      </c>
      <c r="B71" s="29" t="s">
        <v>431</v>
      </c>
      <c r="C71" s="30" t="s">
        <v>488</v>
      </c>
      <c r="D71" s="26">
        <v>1</v>
      </c>
      <c r="E71" s="59"/>
    </row>
    <row r="72" spans="1:5" ht="47.25">
      <c r="A72" s="31" t="s">
        <v>569</v>
      </c>
      <c r="B72" s="29" t="s">
        <v>429</v>
      </c>
      <c r="C72" s="30" t="s">
        <v>481</v>
      </c>
      <c r="D72" s="26">
        <v>129</v>
      </c>
      <c r="E72" s="97">
        <f>IF($D$8&gt;0,D72/$D$8*100,)</f>
        <v>100</v>
      </c>
    </row>
    <row r="73" spans="1:5" ht="15.75">
      <c r="A73" s="19" t="s">
        <v>490</v>
      </c>
      <c r="B73" s="221" t="s">
        <v>428</v>
      </c>
      <c r="C73" s="28"/>
      <c r="D73" s="57"/>
      <c r="E73" s="57"/>
    </row>
    <row r="74" spans="1:5" ht="78.75">
      <c r="A74" s="31" t="s">
        <v>568</v>
      </c>
      <c r="B74" s="32" t="s">
        <v>427</v>
      </c>
      <c r="C74" s="30" t="s">
        <v>488</v>
      </c>
      <c r="D74" s="26">
        <v>0</v>
      </c>
      <c r="E74" s="59"/>
    </row>
    <row r="75" spans="1:5" ht="78.75">
      <c r="A75" s="31" t="s">
        <v>567</v>
      </c>
      <c r="B75" s="32" t="s">
        <v>426</v>
      </c>
      <c r="C75" s="30" t="s">
        <v>481</v>
      </c>
      <c r="D75" s="26">
        <v>0</v>
      </c>
      <c r="E75" s="97">
        <f>IF($D$8&gt;0,D75/$D$8*100,)</f>
        <v>0</v>
      </c>
    </row>
    <row r="76" spans="1:5" ht="47.25">
      <c r="A76" s="31" t="s">
        <v>566</v>
      </c>
      <c r="B76" s="32" t="s">
        <v>425</v>
      </c>
      <c r="C76" s="30" t="s">
        <v>488</v>
      </c>
      <c r="D76" s="26">
        <v>0</v>
      </c>
      <c r="E76" s="59"/>
    </row>
    <row r="77" spans="1:5" ht="47.25">
      <c r="A77" s="31" t="s">
        <v>565</v>
      </c>
      <c r="B77" s="29" t="s">
        <v>424</v>
      </c>
      <c r="C77" s="30" t="s">
        <v>481</v>
      </c>
      <c r="D77" s="26">
        <v>0</v>
      </c>
      <c r="E77" s="97">
        <f>IF($D$8&gt;0,D77/$D$8*100,)</f>
        <v>0</v>
      </c>
    </row>
    <row r="78" spans="1:5" ht="21.75" customHeight="1">
      <c r="A78" s="31" t="s">
        <v>564</v>
      </c>
      <c r="B78" s="29" t="s">
        <v>423</v>
      </c>
      <c r="C78" s="30" t="s">
        <v>488</v>
      </c>
      <c r="D78" s="26"/>
      <c r="E78" s="59"/>
    </row>
    <row r="79" spans="1:5" ht="31.5">
      <c r="A79" s="31" t="s">
        <v>563</v>
      </c>
      <c r="B79" s="29" t="s">
        <v>422</v>
      </c>
      <c r="C79" s="30" t="s">
        <v>481</v>
      </c>
      <c r="D79" s="26"/>
      <c r="E79" s="97">
        <f>IF($D$8&gt;0,D79/$D$8*100,)</f>
        <v>0</v>
      </c>
    </row>
    <row r="80" spans="1:5" ht="21" customHeight="1">
      <c r="A80" s="31" t="s">
        <v>562</v>
      </c>
      <c r="B80" s="29" t="s">
        <v>421</v>
      </c>
      <c r="C80" s="30" t="s">
        <v>488</v>
      </c>
      <c r="D80" s="26">
        <v>0</v>
      </c>
      <c r="E80" s="59"/>
    </row>
    <row r="81" spans="1:5" ht="31.5">
      <c r="A81" s="31" t="s">
        <v>561</v>
      </c>
      <c r="B81" s="29" t="s">
        <v>420</v>
      </c>
      <c r="C81" s="30" t="s">
        <v>481</v>
      </c>
      <c r="D81" s="26">
        <v>0</v>
      </c>
      <c r="E81" s="97">
        <f>IF($D$8&gt;0,D81/$D$8*100,)</f>
        <v>0</v>
      </c>
    </row>
    <row r="82" spans="1:5" ht="18.75" customHeight="1">
      <c r="A82" s="31" t="s">
        <v>560</v>
      </c>
      <c r="B82" s="29" t="s">
        <v>419</v>
      </c>
      <c r="C82" s="30" t="s">
        <v>488</v>
      </c>
      <c r="D82" s="26">
        <v>0</v>
      </c>
      <c r="E82" s="59"/>
    </row>
    <row r="83" spans="1:5" ht="31.5">
      <c r="A83" s="31" t="s">
        <v>559</v>
      </c>
      <c r="B83" s="29" t="s">
        <v>418</v>
      </c>
      <c r="C83" s="30" t="s">
        <v>481</v>
      </c>
      <c r="D83" s="26">
        <v>0</v>
      </c>
      <c r="E83" s="97">
        <f>IF($D$8&gt;0,D83/$D$8*100,)</f>
        <v>0</v>
      </c>
    </row>
    <row r="84" spans="1:5" ht="31.5">
      <c r="A84" s="31" t="s">
        <v>558</v>
      </c>
      <c r="B84" s="29" t="s">
        <v>610</v>
      </c>
      <c r="C84" s="30" t="s">
        <v>488</v>
      </c>
      <c r="D84" s="26">
        <v>0</v>
      </c>
      <c r="E84" s="59"/>
    </row>
    <row r="85" spans="1:5" ht="31.5">
      <c r="A85" s="31" t="s">
        <v>557</v>
      </c>
      <c r="B85" s="29" t="s">
        <v>417</v>
      </c>
      <c r="C85" s="30" t="s">
        <v>481</v>
      </c>
      <c r="D85" s="26">
        <v>0</v>
      </c>
      <c r="E85" s="97">
        <f>IF($D$8&gt;0,D85/$D$8*100,)</f>
        <v>0</v>
      </c>
    </row>
    <row r="86" spans="1:5" ht="31.5">
      <c r="A86" s="31" t="s">
        <v>556</v>
      </c>
      <c r="B86" s="29" t="s">
        <v>416</v>
      </c>
      <c r="C86" s="30" t="s">
        <v>488</v>
      </c>
      <c r="D86" s="26">
        <v>1</v>
      </c>
      <c r="E86" s="59"/>
    </row>
    <row r="87" spans="1:5" ht="47.25">
      <c r="A87" s="31" t="s">
        <v>635</v>
      </c>
      <c r="B87" s="29" t="s">
        <v>415</v>
      </c>
      <c r="C87" s="30" t="s">
        <v>481</v>
      </c>
      <c r="D87" s="26">
        <v>129</v>
      </c>
      <c r="E87" s="97">
        <f>IF($D$8&gt;0,D87/$D$8*100,)</f>
        <v>100</v>
      </c>
    </row>
    <row r="88" spans="1:5" ht="22.5" customHeight="1">
      <c r="A88" s="31" t="s">
        <v>636</v>
      </c>
      <c r="B88" s="29" t="s">
        <v>414</v>
      </c>
      <c r="C88" s="30" t="s">
        <v>488</v>
      </c>
      <c r="D88" s="26">
        <v>1</v>
      </c>
      <c r="E88" s="59"/>
    </row>
    <row r="89" spans="1:5" ht="31.5">
      <c r="A89" s="31" t="s">
        <v>637</v>
      </c>
      <c r="B89" s="29" t="s">
        <v>413</v>
      </c>
      <c r="C89" s="30" t="s">
        <v>481</v>
      </c>
      <c r="D89" s="26">
        <v>129</v>
      </c>
      <c r="E89" s="97">
        <f>IF($D$8&gt;0,D89/$D$8*100,)</f>
        <v>100</v>
      </c>
    </row>
    <row r="90" spans="1:5" ht="31.5">
      <c r="A90" s="31" t="s">
        <v>638</v>
      </c>
      <c r="B90" s="29" t="s">
        <v>412</v>
      </c>
      <c r="C90" s="30" t="s">
        <v>488</v>
      </c>
      <c r="D90" s="26">
        <v>0</v>
      </c>
      <c r="E90" s="59"/>
    </row>
    <row r="91" spans="1:5" ht="31.5">
      <c r="A91" s="31" t="s">
        <v>639</v>
      </c>
      <c r="B91" s="29" t="s">
        <v>411</v>
      </c>
      <c r="C91" s="30" t="s">
        <v>481</v>
      </c>
      <c r="D91" s="26">
        <v>0</v>
      </c>
      <c r="E91" s="97">
        <f>IF($D$8&gt;0,D91/$D$8*100,)</f>
        <v>0</v>
      </c>
    </row>
    <row r="92" spans="1:5" ht="21" customHeight="1">
      <c r="A92" s="31" t="s">
        <v>640</v>
      </c>
      <c r="B92" s="29" t="s">
        <v>410</v>
      </c>
      <c r="C92" s="30" t="s">
        <v>488</v>
      </c>
      <c r="D92" s="26">
        <v>0</v>
      </c>
      <c r="E92" s="59"/>
    </row>
    <row r="93" spans="1:5" ht="20.25" customHeight="1">
      <c r="A93" s="31" t="s">
        <v>641</v>
      </c>
      <c r="B93" s="29" t="s">
        <v>409</v>
      </c>
      <c r="C93" s="30" t="s">
        <v>481</v>
      </c>
      <c r="D93" s="26">
        <v>0</v>
      </c>
      <c r="E93" s="97">
        <f>IF($D$8&gt;0,D93/$D$8*100,)</f>
        <v>0</v>
      </c>
    </row>
    <row r="94" spans="1:5" ht="15.75">
      <c r="A94" s="19" t="s">
        <v>487</v>
      </c>
      <c r="B94" s="222" t="s">
        <v>407</v>
      </c>
      <c r="C94" s="28"/>
      <c r="D94" s="57"/>
      <c r="E94" s="57"/>
    </row>
    <row r="95" spans="1:5" ht="31.5">
      <c r="A95" s="31" t="s">
        <v>642</v>
      </c>
      <c r="B95" s="29" t="s">
        <v>405</v>
      </c>
      <c r="C95" s="30" t="s">
        <v>488</v>
      </c>
      <c r="D95" s="26">
        <v>1</v>
      </c>
      <c r="E95" s="59"/>
    </row>
    <row r="96" spans="1:7" ht="47.25">
      <c r="A96" s="31" t="s">
        <v>643</v>
      </c>
      <c r="B96" s="29" t="s">
        <v>404</v>
      </c>
      <c r="C96" s="30" t="s">
        <v>481</v>
      </c>
      <c r="D96" s="26">
        <v>129</v>
      </c>
      <c r="E96" s="97">
        <f>IF($D$8&gt;0,D96/$D$8*100,)</f>
        <v>100</v>
      </c>
      <c r="F96" s="312"/>
      <c r="G96" s="113"/>
    </row>
    <row r="97" spans="1:6" ht="31.5">
      <c r="A97" s="31" t="s">
        <v>644</v>
      </c>
      <c r="B97" s="29" t="s">
        <v>607</v>
      </c>
      <c r="C97" s="30" t="s">
        <v>488</v>
      </c>
      <c r="D97" s="26">
        <v>0</v>
      </c>
      <c r="E97" s="59"/>
      <c r="F97" s="312"/>
    </row>
    <row r="98" spans="1:7" ht="32.25" thickBot="1">
      <c r="A98" s="79" t="s">
        <v>645</v>
      </c>
      <c r="B98" s="80" t="s">
        <v>606</v>
      </c>
      <c r="C98" s="81" t="s">
        <v>481</v>
      </c>
      <c r="D98" s="82">
        <v>0</v>
      </c>
      <c r="E98" s="98">
        <f>IF($D$8&gt;0,D98/$D$8*100,)</f>
        <v>0</v>
      </c>
      <c r="F98" s="312"/>
      <c r="G98" s="113"/>
    </row>
    <row r="99" spans="1:5" ht="30">
      <c r="A99" s="74" t="s">
        <v>485</v>
      </c>
      <c r="B99" s="75" t="s">
        <v>401</v>
      </c>
      <c r="C99" s="76" t="s">
        <v>488</v>
      </c>
      <c r="D99" s="26">
        <v>1</v>
      </c>
      <c r="E99" s="78"/>
    </row>
    <row r="100" spans="1:5" ht="37.5" customHeight="1">
      <c r="A100" s="31" t="s">
        <v>483</v>
      </c>
      <c r="B100" s="29" t="s">
        <v>400</v>
      </c>
      <c r="C100" s="30" t="s">
        <v>481</v>
      </c>
      <c r="D100" s="26">
        <v>129</v>
      </c>
      <c r="E100" s="97">
        <f>IF($D$8&gt;0,D100/$D$8*100,)</f>
        <v>100</v>
      </c>
    </row>
    <row r="101" spans="1:5" ht="31.5">
      <c r="A101" s="31" t="s">
        <v>480</v>
      </c>
      <c r="B101" s="29" t="s">
        <v>399</v>
      </c>
      <c r="C101" s="30" t="s">
        <v>488</v>
      </c>
      <c r="D101" s="26">
        <v>1</v>
      </c>
      <c r="E101" s="59"/>
    </row>
    <row r="102" spans="1:5" ht="31.5">
      <c r="A102" s="31" t="s">
        <v>479</v>
      </c>
      <c r="B102" s="29" t="s">
        <v>398</v>
      </c>
      <c r="C102" s="30" t="s">
        <v>481</v>
      </c>
      <c r="D102" s="26">
        <v>129</v>
      </c>
      <c r="E102" s="97">
        <f>IF($D$8&gt;0,D102/$D$8*100,)</f>
        <v>100</v>
      </c>
    </row>
    <row r="103" spans="1:5" ht="31.5">
      <c r="A103" s="31" t="s">
        <v>474</v>
      </c>
      <c r="B103" s="29" t="s">
        <v>397</v>
      </c>
      <c r="C103" s="30" t="s">
        <v>488</v>
      </c>
      <c r="D103" s="26">
        <v>1</v>
      </c>
      <c r="E103" s="59"/>
    </row>
    <row r="104" spans="1:5" ht="31.5">
      <c r="A104" s="31" t="s">
        <v>472</v>
      </c>
      <c r="B104" s="29" t="s">
        <v>396</v>
      </c>
      <c r="C104" s="30" t="s">
        <v>481</v>
      </c>
      <c r="D104" s="26">
        <v>129</v>
      </c>
      <c r="E104" s="97">
        <f>IF($D$8&gt;0,D104/$D$8*100,)</f>
        <v>100</v>
      </c>
    </row>
    <row r="105" spans="1:5" ht="31.5">
      <c r="A105" s="31" t="s">
        <v>467</v>
      </c>
      <c r="B105" s="29" t="s">
        <v>653</v>
      </c>
      <c r="C105" s="30" t="s">
        <v>488</v>
      </c>
      <c r="D105" s="26">
        <v>0</v>
      </c>
      <c r="E105" s="59"/>
    </row>
    <row r="106" spans="1:5" ht="31.5">
      <c r="A106" s="31" t="s">
        <v>465</v>
      </c>
      <c r="B106" s="29" t="s">
        <v>654</v>
      </c>
      <c r="C106" s="30" t="s">
        <v>481</v>
      </c>
      <c r="D106" s="26">
        <v>129</v>
      </c>
      <c r="E106" s="97">
        <f>IF($D$8&gt;0,D106/$D$8*100,)</f>
        <v>100</v>
      </c>
    </row>
    <row r="107" spans="1:5" ht="63">
      <c r="A107" s="31" t="s">
        <v>464</v>
      </c>
      <c r="B107" s="32" t="s">
        <v>655</v>
      </c>
      <c r="C107" s="30" t="s">
        <v>488</v>
      </c>
      <c r="D107" s="26">
        <v>1</v>
      </c>
      <c r="E107" s="59"/>
    </row>
    <row r="108" spans="1:6" ht="22.5" customHeight="1">
      <c r="A108" s="33"/>
      <c r="B108" s="36" t="s">
        <v>646</v>
      </c>
      <c r="C108" s="35"/>
      <c r="D108" s="36"/>
      <c r="E108" s="36"/>
      <c r="F108" s="314"/>
    </row>
    <row r="109" spans="1:6" ht="31.5">
      <c r="A109" s="23" t="s">
        <v>448</v>
      </c>
      <c r="B109" s="37" t="s">
        <v>657</v>
      </c>
      <c r="C109" s="30" t="s">
        <v>481</v>
      </c>
      <c r="D109" s="26">
        <v>32</v>
      </c>
      <c r="E109" s="59">
        <f>IF($D$9&gt;0,D109/$D$9*100,)</f>
        <v>58.18181818181818</v>
      </c>
      <c r="F109" s="312"/>
    </row>
    <row r="110" spans="1:6" ht="15.75">
      <c r="A110" s="23" t="s">
        <v>447</v>
      </c>
      <c r="B110" s="37" t="s">
        <v>656</v>
      </c>
      <c r="C110" s="30" t="s">
        <v>481</v>
      </c>
      <c r="D110" s="26">
        <v>32</v>
      </c>
      <c r="E110" s="97">
        <f>IF($D$8&gt;0,D110/$D$8*100,)</f>
        <v>24.8062015503876</v>
      </c>
      <c r="F110" s="312"/>
    </row>
    <row r="111" spans="1:5" ht="47.25">
      <c r="A111" s="23" t="s">
        <v>445</v>
      </c>
      <c r="B111" s="37" t="s">
        <v>668</v>
      </c>
      <c r="C111" s="30"/>
      <c r="D111" s="26">
        <v>5</v>
      </c>
      <c r="E111" s="59"/>
    </row>
    <row r="112" spans="1:5" ht="15.75">
      <c r="A112" s="23" t="s">
        <v>555</v>
      </c>
      <c r="B112" s="38" t="s">
        <v>395</v>
      </c>
      <c r="C112" s="30" t="s">
        <v>537</v>
      </c>
      <c r="D112" s="26">
        <v>5</v>
      </c>
      <c r="E112" s="59"/>
    </row>
    <row r="113" spans="1:5" ht="15.75">
      <c r="A113" s="23" t="s">
        <v>554</v>
      </c>
      <c r="B113" s="38" t="s">
        <v>394</v>
      </c>
      <c r="C113" s="30" t="s">
        <v>537</v>
      </c>
      <c r="D113" s="26">
        <v>0</v>
      </c>
      <c r="E113" s="59"/>
    </row>
    <row r="114" spans="1:5" ht="32.25" thickBot="1">
      <c r="A114" s="88" t="s">
        <v>553</v>
      </c>
      <c r="B114" s="89" t="s">
        <v>393</v>
      </c>
      <c r="C114" s="81" t="s">
        <v>537</v>
      </c>
      <c r="D114" s="82">
        <v>0</v>
      </c>
      <c r="E114" s="83"/>
    </row>
    <row r="115" spans="1:5" ht="47.25">
      <c r="A115" s="84" t="s">
        <v>443</v>
      </c>
      <c r="B115" s="85" t="s">
        <v>667</v>
      </c>
      <c r="C115" s="86"/>
      <c r="D115" s="87">
        <v>0</v>
      </c>
      <c r="E115" s="78"/>
    </row>
    <row r="116" spans="1:5" ht="15.75">
      <c r="A116" s="23" t="s">
        <v>552</v>
      </c>
      <c r="B116" s="38" t="s">
        <v>395</v>
      </c>
      <c r="C116" s="30" t="s">
        <v>537</v>
      </c>
      <c r="D116" s="26">
        <v>0</v>
      </c>
      <c r="E116" s="59"/>
    </row>
    <row r="117" spans="1:5" ht="15.75">
      <c r="A117" s="23" t="s">
        <v>551</v>
      </c>
      <c r="B117" s="38" t="s">
        <v>394</v>
      </c>
      <c r="C117" s="30" t="s">
        <v>537</v>
      </c>
      <c r="D117" s="26">
        <v>0</v>
      </c>
      <c r="E117" s="59"/>
    </row>
    <row r="118" spans="1:5" ht="32.25" thickBot="1">
      <c r="A118" s="88" t="s">
        <v>550</v>
      </c>
      <c r="B118" s="89" t="s">
        <v>393</v>
      </c>
      <c r="C118" s="81" t="s">
        <v>537</v>
      </c>
      <c r="D118" s="82">
        <v>0</v>
      </c>
      <c r="E118" s="83"/>
    </row>
    <row r="119" spans="1:5" ht="47.25">
      <c r="A119" s="84" t="s">
        <v>441</v>
      </c>
      <c r="B119" s="85" t="s">
        <v>392</v>
      </c>
      <c r="C119" s="86"/>
      <c r="D119" s="87">
        <v>2</v>
      </c>
      <c r="E119" s="78"/>
    </row>
    <row r="120" spans="1:5" ht="15.75">
      <c r="A120" s="23" t="s">
        <v>549</v>
      </c>
      <c r="B120" s="38" t="s">
        <v>391</v>
      </c>
      <c r="C120" s="30" t="s">
        <v>537</v>
      </c>
      <c r="D120" s="26">
        <v>1</v>
      </c>
      <c r="E120" s="59"/>
    </row>
    <row r="121" spans="1:5" ht="15.75">
      <c r="A121" s="23" t="s">
        <v>548</v>
      </c>
      <c r="B121" s="38" t="s">
        <v>390</v>
      </c>
      <c r="C121" s="30" t="s">
        <v>537</v>
      </c>
      <c r="D121" s="26">
        <v>0</v>
      </c>
      <c r="E121" s="59"/>
    </row>
    <row r="122" spans="1:5" ht="15.75">
      <c r="A122" s="23" t="s">
        <v>547</v>
      </c>
      <c r="B122" s="38" t="s">
        <v>389</v>
      </c>
      <c r="C122" s="30" t="s">
        <v>537</v>
      </c>
      <c r="D122" s="26">
        <v>0</v>
      </c>
      <c r="E122" s="59"/>
    </row>
    <row r="123" spans="1:5" ht="15.75">
      <c r="A123" s="23" t="s">
        <v>546</v>
      </c>
      <c r="B123" s="38" t="s">
        <v>388</v>
      </c>
      <c r="C123" s="30" t="s">
        <v>537</v>
      </c>
      <c r="D123" s="26">
        <v>2</v>
      </c>
      <c r="E123" s="59"/>
    </row>
    <row r="124" spans="1:5" ht="15.75">
      <c r="A124" s="23" t="s">
        <v>545</v>
      </c>
      <c r="B124" s="38" t="s">
        <v>387</v>
      </c>
      <c r="C124" s="30" t="s">
        <v>537</v>
      </c>
      <c r="D124" s="26">
        <v>2</v>
      </c>
      <c r="E124" s="59"/>
    </row>
    <row r="125" spans="1:5" ht="16.5" thickBot="1">
      <c r="A125" s="88" t="s">
        <v>544</v>
      </c>
      <c r="B125" s="89" t="s">
        <v>386</v>
      </c>
      <c r="C125" s="81" t="s">
        <v>537</v>
      </c>
      <c r="D125" s="82">
        <v>0</v>
      </c>
      <c r="E125" s="83"/>
    </row>
    <row r="126" spans="1:5" ht="63">
      <c r="A126" s="84" t="s">
        <v>439</v>
      </c>
      <c r="B126" s="85" t="s">
        <v>605</v>
      </c>
      <c r="C126" s="86"/>
      <c r="D126" s="87">
        <v>0</v>
      </c>
      <c r="E126" s="78"/>
    </row>
    <row r="127" spans="1:5" ht="15.75">
      <c r="A127" s="23" t="s">
        <v>543</v>
      </c>
      <c r="B127" s="38" t="s">
        <v>391</v>
      </c>
      <c r="C127" s="30" t="s">
        <v>537</v>
      </c>
      <c r="D127" s="26">
        <v>0</v>
      </c>
      <c r="E127" s="59"/>
    </row>
    <row r="128" spans="1:5" ht="15.75">
      <c r="A128" s="23" t="s">
        <v>542</v>
      </c>
      <c r="B128" s="38" t="s">
        <v>390</v>
      </c>
      <c r="C128" s="30" t="s">
        <v>537</v>
      </c>
      <c r="D128" s="26">
        <v>0</v>
      </c>
      <c r="E128" s="59"/>
    </row>
    <row r="129" spans="1:5" ht="15.75">
      <c r="A129" s="23" t="s">
        <v>541</v>
      </c>
      <c r="B129" s="38" t="s">
        <v>389</v>
      </c>
      <c r="C129" s="30" t="s">
        <v>537</v>
      </c>
      <c r="D129" s="26">
        <v>0</v>
      </c>
      <c r="E129" s="59"/>
    </row>
    <row r="130" spans="1:5" ht="15.75">
      <c r="A130" s="23" t="s">
        <v>540</v>
      </c>
      <c r="B130" s="38" t="s">
        <v>388</v>
      </c>
      <c r="C130" s="30" t="s">
        <v>537</v>
      </c>
      <c r="D130" s="26">
        <v>0</v>
      </c>
      <c r="E130" s="59"/>
    </row>
    <row r="131" spans="1:5" ht="15.75">
      <c r="A131" s="23" t="s">
        <v>539</v>
      </c>
      <c r="B131" s="38" t="s">
        <v>387</v>
      </c>
      <c r="C131" s="30" t="s">
        <v>537</v>
      </c>
      <c r="D131" s="26">
        <v>0</v>
      </c>
      <c r="E131" s="59"/>
    </row>
    <row r="132" spans="1:5" ht="16.5" thickBot="1">
      <c r="A132" s="88" t="s">
        <v>538</v>
      </c>
      <c r="B132" s="89" t="s">
        <v>386</v>
      </c>
      <c r="C132" s="81" t="s">
        <v>537</v>
      </c>
      <c r="D132" s="82">
        <v>0</v>
      </c>
      <c r="E132" s="83"/>
    </row>
    <row r="133" spans="1:5" ht="47.25">
      <c r="A133" s="84" t="s">
        <v>436</v>
      </c>
      <c r="B133" s="85" t="s">
        <v>730</v>
      </c>
      <c r="C133" s="86"/>
      <c r="D133" s="78">
        <f>SUM(D134:D136)</f>
        <v>2</v>
      </c>
      <c r="E133" s="326">
        <f>SUM(E134:E136)</f>
        <v>66.66666666666666</v>
      </c>
    </row>
    <row r="134" spans="1:5" ht="31.5">
      <c r="A134" s="23" t="s">
        <v>536</v>
      </c>
      <c r="B134" s="40" t="s">
        <v>385</v>
      </c>
      <c r="C134" s="30" t="s">
        <v>488</v>
      </c>
      <c r="D134" s="26">
        <v>1</v>
      </c>
      <c r="E134" s="111">
        <f>D134/3*100</f>
        <v>33.33333333333333</v>
      </c>
    </row>
    <row r="135" spans="1:5" ht="30">
      <c r="A135" s="23" t="s">
        <v>535</v>
      </c>
      <c r="B135" s="38" t="s">
        <v>384</v>
      </c>
      <c r="C135" s="30" t="s">
        <v>488</v>
      </c>
      <c r="D135" s="26">
        <v>1</v>
      </c>
      <c r="E135" s="111">
        <f>D135/3*100</f>
        <v>33.33333333333333</v>
      </c>
    </row>
    <row r="136" spans="1:5" ht="32.25" thickBot="1">
      <c r="A136" s="88" t="s">
        <v>534</v>
      </c>
      <c r="B136" s="89" t="s">
        <v>383</v>
      </c>
      <c r="C136" s="81" t="s">
        <v>488</v>
      </c>
      <c r="D136" s="82">
        <v>0</v>
      </c>
      <c r="E136" s="112">
        <f>D136/3*100</f>
        <v>0</v>
      </c>
    </row>
    <row r="137" spans="1:5" ht="47.25">
      <c r="A137" s="84" t="s">
        <v>433</v>
      </c>
      <c r="B137" s="85" t="s">
        <v>382</v>
      </c>
      <c r="C137" s="86"/>
      <c r="D137" s="87">
        <v>32</v>
      </c>
      <c r="E137" s="78"/>
    </row>
    <row r="138" spans="1:7" ht="15.75">
      <c r="A138" s="23" t="s">
        <v>533</v>
      </c>
      <c r="B138" s="38" t="s">
        <v>381</v>
      </c>
      <c r="C138" s="39" t="s">
        <v>481</v>
      </c>
      <c r="D138" s="58">
        <v>32</v>
      </c>
      <c r="E138" s="59">
        <f>IF($D$110&gt;0,D138/$D$110*100,)</f>
        <v>100</v>
      </c>
      <c r="F138" s="312"/>
      <c r="G138" s="113"/>
    </row>
    <row r="139" spans="1:5" ht="32.25" thickBot="1">
      <c r="A139" s="88" t="s">
        <v>532</v>
      </c>
      <c r="B139" s="89" t="s">
        <v>380</v>
      </c>
      <c r="C139" s="90" t="s">
        <v>481</v>
      </c>
      <c r="D139" s="91">
        <v>32</v>
      </c>
      <c r="E139" s="83">
        <f>IF($D$110&gt;0,D139/$D$110*100,)</f>
        <v>100</v>
      </c>
    </row>
    <row r="140" spans="1:5" ht="78.75">
      <c r="A140" s="84" t="s">
        <v>430</v>
      </c>
      <c r="B140" s="85" t="s">
        <v>604</v>
      </c>
      <c r="C140" s="86" t="s">
        <v>481</v>
      </c>
      <c r="D140" s="1"/>
      <c r="E140" s="100">
        <f>IF($D$142&gt;0,D140/$D$142*100,)</f>
        <v>0</v>
      </c>
    </row>
    <row r="141" spans="1:6" ht="18.75" customHeight="1">
      <c r="A141" s="41"/>
      <c r="B141" s="36" t="s">
        <v>660</v>
      </c>
      <c r="C141" s="35"/>
      <c r="D141" s="36"/>
      <c r="E141" s="36"/>
      <c r="F141" s="314"/>
    </row>
    <row r="142" spans="1:5" ht="31.5">
      <c r="A142" s="3" t="s">
        <v>717</v>
      </c>
      <c r="B142" s="7" t="s">
        <v>731</v>
      </c>
      <c r="C142" s="96"/>
      <c r="D142" s="219">
        <v>21</v>
      </c>
      <c r="E142" s="110">
        <v>100</v>
      </c>
    </row>
    <row r="143" spans="1:5" ht="63">
      <c r="A143" s="3" t="s">
        <v>718</v>
      </c>
      <c r="B143" s="6" t="s">
        <v>733</v>
      </c>
      <c r="C143" s="1" t="s">
        <v>481</v>
      </c>
      <c r="D143" s="39">
        <v>0</v>
      </c>
      <c r="E143" s="100">
        <f>IF($D$142&gt;0,D143/$D$142*100,)</f>
        <v>0</v>
      </c>
    </row>
    <row r="144" spans="1:5" ht="47.25">
      <c r="A144" s="3" t="s">
        <v>719</v>
      </c>
      <c r="B144" s="6" t="s">
        <v>734</v>
      </c>
      <c r="C144" s="1" t="s">
        <v>481</v>
      </c>
      <c r="D144" s="39">
        <v>4</v>
      </c>
      <c r="E144" s="100">
        <f>IF($D$142&gt;0,D144/$D$142*100,)</f>
        <v>19.047619047619047</v>
      </c>
    </row>
    <row r="145" spans="1:5" ht="47.25">
      <c r="A145" s="3" t="s">
        <v>720</v>
      </c>
      <c r="B145" s="6" t="s">
        <v>735</v>
      </c>
      <c r="C145" s="1" t="s">
        <v>481</v>
      </c>
      <c r="D145" s="39">
        <v>3</v>
      </c>
      <c r="E145" s="100">
        <f>IF($D$142&gt;0,D145/$D$142*100,)</f>
        <v>14.285714285714285</v>
      </c>
    </row>
    <row r="146" spans="1:5" ht="48" thickBot="1">
      <c r="A146" s="105" t="s">
        <v>721</v>
      </c>
      <c r="B146" s="109" t="s">
        <v>736</v>
      </c>
      <c r="C146" s="107" t="s">
        <v>481</v>
      </c>
      <c r="D146" s="90">
        <v>1</v>
      </c>
      <c r="E146" s="108">
        <f>IF($D$142&gt;0,D146/$D$142*100,)</f>
        <v>4.761904761904762</v>
      </c>
    </row>
    <row r="147" spans="1:5" ht="31.5">
      <c r="A147" s="101" t="s">
        <v>722</v>
      </c>
      <c r="B147" s="102" t="s">
        <v>379</v>
      </c>
      <c r="C147" s="103"/>
      <c r="D147" s="86"/>
      <c r="E147" s="104"/>
    </row>
    <row r="148" spans="1:5" ht="15.75">
      <c r="A148" s="3" t="s">
        <v>723</v>
      </c>
      <c r="B148" s="8" t="s">
        <v>378</v>
      </c>
      <c r="C148" s="1" t="s">
        <v>531</v>
      </c>
      <c r="D148" s="39">
        <v>18537.5</v>
      </c>
      <c r="E148" s="100"/>
    </row>
    <row r="149" spans="1:5" ht="15.75">
      <c r="A149" s="3" t="s">
        <v>724</v>
      </c>
      <c r="B149" s="4" t="s">
        <v>377</v>
      </c>
      <c r="C149" s="1" t="s">
        <v>531</v>
      </c>
      <c r="D149" s="39">
        <v>30090.18</v>
      </c>
      <c r="E149" s="100"/>
    </row>
    <row r="150" spans="1:5" ht="16.5" thickBot="1">
      <c r="A150" s="105" t="s">
        <v>725</v>
      </c>
      <c r="B150" s="106" t="s">
        <v>376</v>
      </c>
      <c r="C150" s="107" t="s">
        <v>531</v>
      </c>
      <c r="D150" s="90">
        <v>17853.5</v>
      </c>
      <c r="E150" s="108"/>
    </row>
    <row r="151" spans="1:5" ht="31.5">
      <c r="A151" s="101" t="s">
        <v>530</v>
      </c>
      <c r="B151" s="102" t="s">
        <v>726</v>
      </c>
      <c r="C151" s="103" t="s">
        <v>481</v>
      </c>
      <c r="D151" s="39">
        <v>21</v>
      </c>
      <c r="E151" s="100">
        <f aca="true" t="shared" si="1" ref="E151:E161">IF($D$142&gt;0,D151/$D$142*100,)</f>
        <v>100</v>
      </c>
    </row>
    <row r="152" spans="1:5" ht="31.5">
      <c r="A152" s="3" t="s">
        <v>529</v>
      </c>
      <c r="B152" s="5" t="s">
        <v>737</v>
      </c>
      <c r="C152" s="1" t="s">
        <v>481</v>
      </c>
      <c r="D152" s="39">
        <v>2</v>
      </c>
      <c r="E152" s="100">
        <f t="shared" si="1"/>
        <v>9.523809523809524</v>
      </c>
    </row>
    <row r="153" spans="1:5" ht="47.25">
      <c r="A153" s="3" t="s">
        <v>528</v>
      </c>
      <c r="B153" s="6" t="s">
        <v>738</v>
      </c>
      <c r="C153" s="1" t="s">
        <v>481</v>
      </c>
      <c r="D153" s="39">
        <v>17</v>
      </c>
      <c r="E153" s="100">
        <f t="shared" si="1"/>
        <v>80.95238095238095</v>
      </c>
    </row>
    <row r="154" spans="1:5" ht="17.25" customHeight="1">
      <c r="A154" s="3" t="s">
        <v>526</v>
      </c>
      <c r="B154" s="5" t="s">
        <v>527</v>
      </c>
      <c r="C154" s="1" t="s">
        <v>481</v>
      </c>
      <c r="D154" s="39">
        <v>2</v>
      </c>
      <c r="E154" s="100">
        <f t="shared" si="1"/>
        <v>9.523809523809524</v>
      </c>
    </row>
    <row r="155" spans="1:5" ht="31.5">
      <c r="A155" s="3" t="s">
        <v>525</v>
      </c>
      <c r="B155" s="2" t="s">
        <v>727</v>
      </c>
      <c r="C155" s="1" t="s">
        <v>481</v>
      </c>
      <c r="D155" s="39">
        <v>2</v>
      </c>
      <c r="E155" s="100">
        <f t="shared" si="1"/>
        <v>9.523809523809524</v>
      </c>
    </row>
    <row r="156" spans="1:5" ht="63">
      <c r="A156" s="3" t="s">
        <v>524</v>
      </c>
      <c r="B156" s="5" t="s">
        <v>728</v>
      </c>
      <c r="C156" s="1" t="s">
        <v>481</v>
      </c>
      <c r="D156" s="39">
        <v>0</v>
      </c>
      <c r="E156" s="100">
        <f t="shared" si="1"/>
        <v>0</v>
      </c>
    </row>
    <row r="157" spans="1:5" ht="67.5" customHeight="1">
      <c r="A157" s="3" t="s">
        <v>523</v>
      </c>
      <c r="B157" s="5" t="s">
        <v>729</v>
      </c>
      <c r="C157" s="1" t="s">
        <v>481</v>
      </c>
      <c r="D157" s="39">
        <v>0</v>
      </c>
      <c r="E157" s="100">
        <f t="shared" si="1"/>
        <v>0</v>
      </c>
    </row>
    <row r="158" spans="1:5" ht="51" customHeight="1">
      <c r="A158" s="3" t="s">
        <v>522</v>
      </c>
      <c r="B158" s="5" t="s">
        <v>375</v>
      </c>
      <c r="C158" s="1" t="s">
        <v>481</v>
      </c>
      <c r="D158" s="39">
        <v>19</v>
      </c>
      <c r="E158" s="100">
        <f t="shared" si="1"/>
        <v>90.47619047619048</v>
      </c>
    </row>
    <row r="159" spans="1:5" ht="31.5">
      <c r="A159" s="3" t="s">
        <v>521</v>
      </c>
      <c r="B159" s="5" t="s">
        <v>374</v>
      </c>
      <c r="C159" s="1" t="s">
        <v>481</v>
      </c>
      <c r="D159" s="39">
        <v>8</v>
      </c>
      <c r="E159" s="100">
        <f t="shared" si="1"/>
        <v>38.095238095238095</v>
      </c>
    </row>
    <row r="160" spans="1:5" ht="63">
      <c r="A160" s="3" t="s">
        <v>520</v>
      </c>
      <c r="B160" s="5" t="s">
        <v>373</v>
      </c>
      <c r="C160" s="1" t="s">
        <v>481</v>
      </c>
      <c r="D160" s="39">
        <v>5</v>
      </c>
      <c r="E160" s="100">
        <f t="shared" si="1"/>
        <v>23.809523809523807</v>
      </c>
    </row>
    <row r="161" spans="1:5" ht="20.25" customHeight="1">
      <c r="A161" s="3" t="s">
        <v>519</v>
      </c>
      <c r="B161" s="4" t="s">
        <v>732</v>
      </c>
      <c r="C161" s="1" t="s">
        <v>481</v>
      </c>
      <c r="D161" s="39">
        <v>0</v>
      </c>
      <c r="E161" s="100">
        <f t="shared" si="1"/>
        <v>0</v>
      </c>
    </row>
    <row r="162" spans="1:6" ht="18" customHeight="1">
      <c r="A162" s="43"/>
      <c r="B162" s="44" t="s">
        <v>658</v>
      </c>
      <c r="C162" s="45"/>
      <c r="D162" s="46"/>
      <c r="E162" s="46"/>
      <c r="F162" s="314"/>
    </row>
    <row r="163" spans="1:5" ht="31.5">
      <c r="A163" s="23" t="s">
        <v>518</v>
      </c>
      <c r="B163" s="37" t="s">
        <v>611</v>
      </c>
      <c r="C163" s="30" t="s">
        <v>488</v>
      </c>
      <c r="D163" s="26">
        <v>1</v>
      </c>
      <c r="E163" s="59"/>
    </row>
    <row r="164" spans="1:5" ht="47.25">
      <c r="A164" s="23" t="s">
        <v>517</v>
      </c>
      <c r="B164" s="37" t="s">
        <v>612</v>
      </c>
      <c r="C164" s="39" t="s">
        <v>481</v>
      </c>
      <c r="D164" s="58">
        <v>8</v>
      </c>
      <c r="E164" s="111">
        <f>IF($D$15&gt;0,D164/$D$15*100,)</f>
        <v>57.14285714285714</v>
      </c>
    </row>
    <row r="165" spans="1:5" ht="50.25" customHeight="1">
      <c r="A165" s="23" t="s">
        <v>516</v>
      </c>
      <c r="B165" s="37" t="s">
        <v>372</v>
      </c>
      <c r="C165" s="39"/>
      <c r="D165" s="22"/>
      <c r="E165" s="114"/>
    </row>
    <row r="166" spans="1:5" ht="15.75">
      <c r="A166" s="23" t="s">
        <v>670</v>
      </c>
      <c r="B166" s="38" t="s">
        <v>371</v>
      </c>
      <c r="C166" s="39" t="s">
        <v>481</v>
      </c>
      <c r="D166" s="58"/>
      <c r="E166" s="97">
        <f aca="true" t="shared" si="2" ref="E166:E177">IF($D$8&gt;0,D166/$D$8*100,)</f>
        <v>0</v>
      </c>
    </row>
    <row r="167" spans="1:5" ht="15.75">
      <c r="A167" s="23" t="s">
        <v>671</v>
      </c>
      <c r="B167" s="38" t="s">
        <v>370</v>
      </c>
      <c r="C167" s="39" t="s">
        <v>481</v>
      </c>
      <c r="D167" s="58"/>
      <c r="E167" s="97">
        <f t="shared" si="2"/>
        <v>0</v>
      </c>
    </row>
    <row r="168" spans="1:5" ht="15.75">
      <c r="A168" s="23" t="s">
        <v>672</v>
      </c>
      <c r="B168" s="38" t="s">
        <v>369</v>
      </c>
      <c r="C168" s="39" t="s">
        <v>481</v>
      </c>
      <c r="D168" s="58"/>
      <c r="E168" s="97">
        <f t="shared" si="2"/>
        <v>0</v>
      </c>
    </row>
    <row r="169" spans="1:5" ht="15.75">
      <c r="A169" s="23" t="s">
        <v>673</v>
      </c>
      <c r="B169" s="38" t="s">
        <v>368</v>
      </c>
      <c r="C169" s="39" t="s">
        <v>481</v>
      </c>
      <c r="D169" s="58"/>
      <c r="E169" s="97">
        <f t="shared" si="2"/>
        <v>0</v>
      </c>
    </row>
    <row r="170" spans="1:5" ht="15.75">
      <c r="A170" s="23" t="s">
        <v>674</v>
      </c>
      <c r="B170" s="38" t="s">
        <v>367</v>
      </c>
      <c r="C170" s="39" t="s">
        <v>481</v>
      </c>
      <c r="D170" s="58">
        <v>97</v>
      </c>
      <c r="E170" s="97">
        <f t="shared" si="2"/>
        <v>75.1937984496124</v>
      </c>
    </row>
    <row r="171" spans="1:5" ht="31.5">
      <c r="A171" s="42" t="s">
        <v>408</v>
      </c>
      <c r="B171" s="37" t="s">
        <v>624</v>
      </c>
      <c r="C171" s="39"/>
      <c r="D171" s="58">
        <v>0</v>
      </c>
      <c r="E171" s="111"/>
    </row>
    <row r="172" spans="1:5" ht="31.5">
      <c r="A172" s="42" t="s">
        <v>675</v>
      </c>
      <c r="B172" s="47" t="s">
        <v>366</v>
      </c>
      <c r="C172" s="39" t="s">
        <v>481</v>
      </c>
      <c r="D172" s="58">
        <v>0</v>
      </c>
      <c r="E172" s="97">
        <f t="shared" si="2"/>
        <v>0</v>
      </c>
    </row>
    <row r="173" spans="1:5" ht="31.5">
      <c r="A173" s="42" t="s">
        <v>676</v>
      </c>
      <c r="B173" s="38" t="s">
        <v>365</v>
      </c>
      <c r="C173" s="39" t="s">
        <v>481</v>
      </c>
      <c r="D173" s="220">
        <f>D96</f>
        <v>129</v>
      </c>
      <c r="E173" s="97">
        <f t="shared" si="2"/>
        <v>100</v>
      </c>
    </row>
    <row r="174" spans="1:5" ht="15.75">
      <c r="A174" s="42" t="s">
        <v>677</v>
      </c>
      <c r="B174" s="38" t="s">
        <v>364</v>
      </c>
      <c r="C174" s="39" t="s">
        <v>481</v>
      </c>
      <c r="D174" s="58">
        <v>0</v>
      </c>
      <c r="E174" s="97">
        <f t="shared" si="2"/>
        <v>0</v>
      </c>
    </row>
    <row r="175" spans="1:5" ht="31.5">
      <c r="A175" s="42" t="s">
        <v>678</v>
      </c>
      <c r="B175" s="38" t="s">
        <v>669</v>
      </c>
      <c r="C175" s="39" t="s">
        <v>481</v>
      </c>
      <c r="D175" s="58">
        <v>0</v>
      </c>
      <c r="E175" s="97">
        <f t="shared" si="2"/>
        <v>0</v>
      </c>
    </row>
    <row r="176" spans="1:5" ht="31.5">
      <c r="A176" s="42" t="s">
        <v>679</v>
      </c>
      <c r="B176" s="38" t="s">
        <v>363</v>
      </c>
      <c r="C176" s="39" t="s">
        <v>481</v>
      </c>
      <c r="D176" s="220">
        <f>D98</f>
        <v>0</v>
      </c>
      <c r="E176" s="97">
        <f t="shared" si="2"/>
        <v>0</v>
      </c>
    </row>
    <row r="177" spans="1:5" ht="15.75">
      <c r="A177" s="42" t="s">
        <v>680</v>
      </c>
      <c r="B177" s="38" t="s">
        <v>362</v>
      </c>
      <c r="C177" s="39" t="s">
        <v>481</v>
      </c>
      <c r="D177" s="58">
        <v>0</v>
      </c>
      <c r="E177" s="97">
        <f t="shared" si="2"/>
        <v>0</v>
      </c>
    </row>
    <row r="178" spans="1:5" ht="47.25">
      <c r="A178" s="48" t="s">
        <v>406</v>
      </c>
      <c r="B178" s="49" t="s">
        <v>613</v>
      </c>
      <c r="C178" s="39"/>
      <c r="D178" s="58"/>
      <c r="E178" s="111"/>
    </row>
    <row r="179" spans="1:6" ht="30">
      <c r="A179" s="48" t="s">
        <v>681</v>
      </c>
      <c r="B179" s="40" t="s">
        <v>515</v>
      </c>
      <c r="C179" s="30" t="s">
        <v>488</v>
      </c>
      <c r="D179" s="26">
        <v>0</v>
      </c>
      <c r="E179" s="111"/>
      <c r="F179" s="301"/>
    </row>
    <row r="180" spans="1:6" ht="30">
      <c r="A180" s="48" t="s">
        <v>682</v>
      </c>
      <c r="B180" s="40" t="s">
        <v>514</v>
      </c>
      <c r="C180" s="30" t="s">
        <v>488</v>
      </c>
      <c r="D180" s="26">
        <v>1</v>
      </c>
      <c r="E180" s="111"/>
      <c r="F180" s="301"/>
    </row>
    <row r="181" spans="1:6" ht="30">
      <c r="A181" s="48" t="s">
        <v>683</v>
      </c>
      <c r="B181" s="40" t="s">
        <v>361</v>
      </c>
      <c r="C181" s="30" t="s">
        <v>488</v>
      </c>
      <c r="D181" s="26">
        <v>0</v>
      </c>
      <c r="E181" s="111"/>
      <c r="F181" s="301"/>
    </row>
    <row r="182" spans="1:5" ht="49.5" customHeight="1">
      <c r="A182" s="42" t="s">
        <v>684</v>
      </c>
      <c r="B182" s="37" t="s">
        <v>360</v>
      </c>
      <c r="C182" s="39" t="s">
        <v>481</v>
      </c>
      <c r="D182" s="58">
        <v>0</v>
      </c>
      <c r="E182" s="97">
        <f>IF($D$8&gt;0,D182/$D$8*100,)</f>
        <v>0</v>
      </c>
    </row>
    <row r="183" spans="1:5" ht="32.25" thickBot="1">
      <c r="A183" s="93" t="s">
        <v>685</v>
      </c>
      <c r="B183" s="94" t="s">
        <v>693</v>
      </c>
      <c r="C183" s="81" t="s">
        <v>488</v>
      </c>
      <c r="D183" s="82">
        <v>0</v>
      </c>
      <c r="E183" s="112"/>
    </row>
    <row r="184" spans="1:5" ht="47.25">
      <c r="A184" s="92" t="s">
        <v>686</v>
      </c>
      <c r="B184" s="85" t="s">
        <v>739</v>
      </c>
      <c r="C184" s="76" t="s">
        <v>481</v>
      </c>
      <c r="D184" s="77">
        <v>0</v>
      </c>
      <c r="E184" s="97">
        <f>IF($D$8&gt;0,D184/$D$8*100,)</f>
        <v>0</v>
      </c>
    </row>
    <row r="185" spans="1:6" ht="63.75" thickBot="1">
      <c r="A185" s="93" t="s">
        <v>687</v>
      </c>
      <c r="B185" s="94" t="s">
        <v>359</v>
      </c>
      <c r="C185" s="90" t="s">
        <v>481</v>
      </c>
      <c r="D185" s="91">
        <v>0</v>
      </c>
      <c r="E185" s="112">
        <f>IF(D184&gt;0,D185/D184*100,)</f>
        <v>0</v>
      </c>
      <c r="F185" s="301"/>
    </row>
    <row r="186" spans="1:5" ht="47.25">
      <c r="A186" s="92" t="s">
        <v>688</v>
      </c>
      <c r="B186" s="95" t="s">
        <v>358</v>
      </c>
      <c r="C186" s="86" t="s">
        <v>481</v>
      </c>
      <c r="D186" s="87">
        <v>0</v>
      </c>
      <c r="E186" s="111">
        <f>IF($D$15&gt;0,D186/$D$15*100,)</f>
        <v>0</v>
      </c>
    </row>
    <row r="187" spans="1:5" ht="31.5">
      <c r="A187" s="42" t="s">
        <v>689</v>
      </c>
      <c r="B187" s="50" t="s">
        <v>614</v>
      </c>
      <c r="C187" s="30" t="s">
        <v>488</v>
      </c>
      <c r="D187" s="342">
        <v>0</v>
      </c>
      <c r="E187" s="111"/>
    </row>
    <row r="188" spans="1:5" ht="18" customHeight="1">
      <c r="A188" s="42" t="s">
        <v>690</v>
      </c>
      <c r="B188" s="50" t="s">
        <v>715</v>
      </c>
      <c r="C188" s="30" t="s">
        <v>488</v>
      </c>
      <c r="D188" s="26">
        <v>0</v>
      </c>
      <c r="E188" s="111"/>
    </row>
    <row r="189" spans="1:5" ht="18" customHeight="1">
      <c r="A189" s="42" t="s">
        <v>691</v>
      </c>
      <c r="B189" s="50" t="s">
        <v>357</v>
      </c>
      <c r="C189" s="39" t="s">
        <v>481</v>
      </c>
      <c r="D189" s="87">
        <v>0</v>
      </c>
      <c r="E189" s="97">
        <f>IF($D$8&gt;0,D189/$D$8*100,)</f>
        <v>0</v>
      </c>
    </row>
    <row r="190" spans="1:5" ht="31.5">
      <c r="A190" s="42" t="s">
        <v>692</v>
      </c>
      <c r="B190" s="50" t="s">
        <v>716</v>
      </c>
      <c r="C190" s="39" t="s">
        <v>481</v>
      </c>
      <c r="D190" s="58">
        <v>21</v>
      </c>
      <c r="E190" s="97">
        <f>IF($D$8&gt;0,D190/$D$8*100,)</f>
        <v>16.27906976744186</v>
      </c>
    </row>
    <row r="191" spans="1:6" ht="17.25" customHeight="1">
      <c r="A191" s="51"/>
      <c r="B191" s="34" t="s">
        <v>659</v>
      </c>
      <c r="C191" s="65"/>
      <c r="D191" s="66"/>
      <c r="E191" s="67"/>
      <c r="F191" s="314"/>
    </row>
    <row r="192" spans="1:5" ht="47.25">
      <c r="A192" s="42" t="s">
        <v>403</v>
      </c>
      <c r="B192" s="37" t="s">
        <v>615</v>
      </c>
      <c r="C192" s="30" t="s">
        <v>488</v>
      </c>
      <c r="D192" s="26">
        <v>1</v>
      </c>
      <c r="E192" s="26">
        <f>D192*100</f>
        <v>100</v>
      </c>
    </row>
    <row r="193" spans="1:5" ht="31.5">
      <c r="A193" s="42" t="s">
        <v>402</v>
      </c>
      <c r="B193" s="37" t="s">
        <v>616</v>
      </c>
      <c r="C193" s="30" t="s">
        <v>488</v>
      </c>
      <c r="D193" s="26">
        <v>1</v>
      </c>
      <c r="E193" s="26">
        <f aca="true" t="shared" si="3" ref="E193:E200">D193*100</f>
        <v>100</v>
      </c>
    </row>
    <row r="194" spans="1:5" ht="30">
      <c r="A194" s="42" t="s">
        <v>694</v>
      </c>
      <c r="B194" s="37" t="s">
        <v>617</v>
      </c>
      <c r="C194" s="30" t="s">
        <v>488</v>
      </c>
      <c r="D194" s="26">
        <v>0</v>
      </c>
      <c r="E194" s="26"/>
    </row>
    <row r="195" spans="1:5" ht="30">
      <c r="A195" s="42" t="s">
        <v>695</v>
      </c>
      <c r="B195" s="37" t="s">
        <v>618</v>
      </c>
      <c r="C195" s="30" t="s">
        <v>488</v>
      </c>
      <c r="D195" s="26">
        <v>1</v>
      </c>
      <c r="E195" s="26"/>
    </row>
    <row r="196" spans="1:5" ht="30">
      <c r="A196" s="42" t="s">
        <v>696</v>
      </c>
      <c r="B196" s="37" t="s">
        <v>714</v>
      </c>
      <c r="C196" s="30" t="s">
        <v>488</v>
      </c>
      <c r="D196" s="26">
        <v>0</v>
      </c>
      <c r="E196" s="26"/>
    </row>
    <row r="197" spans="1:5" ht="33.75" customHeight="1">
      <c r="A197" s="42" t="s">
        <v>697</v>
      </c>
      <c r="B197" s="37" t="s">
        <v>619</v>
      </c>
      <c r="C197" s="30" t="s">
        <v>488</v>
      </c>
      <c r="D197" s="26">
        <v>1</v>
      </c>
      <c r="E197" s="26">
        <f t="shared" si="3"/>
        <v>100</v>
      </c>
    </row>
    <row r="198" spans="1:5" ht="34.5" customHeight="1">
      <c r="A198" s="42" t="s">
        <v>698</v>
      </c>
      <c r="B198" s="37" t="s">
        <v>712</v>
      </c>
      <c r="C198" s="30" t="s">
        <v>488</v>
      </c>
      <c r="D198" s="26">
        <v>1</v>
      </c>
      <c r="E198" s="26">
        <f t="shared" si="3"/>
        <v>100</v>
      </c>
    </row>
    <row r="199" spans="1:5" ht="34.5" customHeight="1">
      <c r="A199" s="42" t="s">
        <v>699</v>
      </c>
      <c r="B199" s="37" t="s">
        <v>620</v>
      </c>
      <c r="C199" s="30" t="s">
        <v>488</v>
      </c>
      <c r="D199" s="26">
        <v>1</v>
      </c>
      <c r="E199" s="26">
        <f t="shared" si="3"/>
        <v>100</v>
      </c>
    </row>
    <row r="200" spans="1:5" ht="33.75" customHeight="1">
      <c r="A200" s="42" t="s">
        <v>700</v>
      </c>
      <c r="B200" s="37" t="s">
        <v>621</v>
      </c>
      <c r="C200" s="30" t="s">
        <v>488</v>
      </c>
      <c r="D200" s="26">
        <v>1</v>
      </c>
      <c r="E200" s="26">
        <f t="shared" si="3"/>
        <v>100</v>
      </c>
    </row>
    <row r="201" spans="1:5" ht="34.5" customHeight="1">
      <c r="A201" s="42" t="s">
        <v>701</v>
      </c>
      <c r="B201" s="37" t="s">
        <v>622</v>
      </c>
      <c r="C201" s="30"/>
      <c r="D201" s="329">
        <f>SUM(D202:D205)</f>
        <v>3</v>
      </c>
      <c r="E201" s="26">
        <f>D201/4*100</f>
        <v>75</v>
      </c>
    </row>
    <row r="202" spans="1:5" ht="31.5">
      <c r="A202" s="42" t="s">
        <v>702</v>
      </c>
      <c r="B202" s="38" t="s">
        <v>513</v>
      </c>
      <c r="C202" s="30" t="s">
        <v>488</v>
      </c>
      <c r="D202" s="26">
        <v>1</v>
      </c>
      <c r="E202" s="59"/>
    </row>
    <row r="203" spans="1:5" ht="31.5">
      <c r="A203" s="42" t="s">
        <v>703</v>
      </c>
      <c r="B203" s="38" t="s">
        <v>512</v>
      </c>
      <c r="C203" s="30" t="s">
        <v>488</v>
      </c>
      <c r="D203" s="26">
        <v>1</v>
      </c>
      <c r="E203" s="59"/>
    </row>
    <row r="204" spans="1:5" ht="31.5">
      <c r="A204" s="42" t="s">
        <v>704</v>
      </c>
      <c r="B204" s="38" t="s">
        <v>511</v>
      </c>
      <c r="C204" s="30" t="s">
        <v>488</v>
      </c>
      <c r="D204" s="26">
        <v>1</v>
      </c>
      <c r="E204" s="59"/>
    </row>
    <row r="205" spans="1:5" ht="31.5">
      <c r="A205" s="42" t="s">
        <v>705</v>
      </c>
      <c r="B205" s="38" t="s">
        <v>356</v>
      </c>
      <c r="C205" s="30" t="s">
        <v>488</v>
      </c>
      <c r="D205" s="26">
        <v>0</v>
      </c>
      <c r="E205" s="59"/>
    </row>
    <row r="206" spans="1:5" ht="31.5">
      <c r="A206" s="42" t="s">
        <v>706</v>
      </c>
      <c r="B206" s="37" t="s">
        <v>713</v>
      </c>
      <c r="C206" s="52"/>
      <c r="D206" s="329">
        <f>SUM(D207:D210)</f>
        <v>3</v>
      </c>
      <c r="E206" s="26">
        <f>D206/4*100</f>
        <v>75</v>
      </c>
    </row>
    <row r="207" spans="1:5" ht="15.75">
      <c r="A207" s="42" t="s">
        <v>707</v>
      </c>
      <c r="B207" s="38" t="s">
        <v>355</v>
      </c>
      <c r="C207" s="30" t="s">
        <v>488</v>
      </c>
      <c r="D207" s="26">
        <v>1</v>
      </c>
      <c r="E207" s="59"/>
    </row>
    <row r="208" spans="1:5" ht="15.75">
      <c r="A208" s="42" t="s">
        <v>708</v>
      </c>
      <c r="B208" s="38" t="s">
        <v>354</v>
      </c>
      <c r="C208" s="30" t="s">
        <v>488</v>
      </c>
      <c r="D208" s="26">
        <v>1</v>
      </c>
      <c r="E208" s="59"/>
    </row>
    <row r="209" spans="1:5" ht="15.75">
      <c r="A209" s="42" t="s">
        <v>709</v>
      </c>
      <c r="B209" s="38" t="s">
        <v>353</v>
      </c>
      <c r="C209" s="30" t="s">
        <v>488</v>
      </c>
      <c r="D209" s="26">
        <v>0</v>
      </c>
      <c r="E209" s="59"/>
    </row>
    <row r="210" spans="1:5" ht="15.75">
      <c r="A210" s="42" t="s">
        <v>710</v>
      </c>
      <c r="B210" s="38" t="s">
        <v>352</v>
      </c>
      <c r="C210" s="30" t="s">
        <v>488</v>
      </c>
      <c r="D210" s="26">
        <v>1</v>
      </c>
      <c r="E210" s="59"/>
    </row>
    <row r="211" spans="1:5" ht="31.5">
      <c r="A211" s="42" t="s">
        <v>711</v>
      </c>
      <c r="B211" s="37" t="s">
        <v>623</v>
      </c>
      <c r="C211" s="30" t="s">
        <v>488</v>
      </c>
      <c r="D211" s="26">
        <v>1</v>
      </c>
      <c r="E211" s="26">
        <f>D211*100</f>
        <v>100</v>
      </c>
    </row>
    <row r="213" ht="15.75">
      <c r="B213" s="226"/>
    </row>
  </sheetData>
  <sheetProtection password="CA39" sheet="1"/>
  <mergeCells count="4">
    <mergeCell ref="C1:E1"/>
    <mergeCell ref="G2:L2"/>
    <mergeCell ref="H3:L3"/>
    <mergeCell ref="G4:L6"/>
  </mergeCells>
  <conditionalFormatting sqref="D109">
    <cfRule type="cellIs" priority="74" dxfId="143" operator="greaterThan">
      <formula>$D$9</formula>
    </cfRule>
  </conditionalFormatting>
  <conditionalFormatting sqref="D110">
    <cfRule type="cellIs" priority="73" dxfId="143" operator="greaterThan">
      <formula>$D$8</formula>
    </cfRule>
  </conditionalFormatting>
  <conditionalFormatting sqref="D143:D146 D140 D151:D161">
    <cfRule type="cellIs" priority="72" dxfId="143" operator="greaterThan">
      <formula>$D$142</formula>
    </cfRule>
  </conditionalFormatting>
  <conditionalFormatting sqref="D19">
    <cfRule type="cellIs" priority="69" dxfId="143" operator="equal" stopIfTrue="1">
      <formula>"СУММ($D$10:$D$14)"</formula>
    </cfRule>
  </conditionalFormatting>
  <conditionalFormatting sqref="D202:D205">
    <cfRule type="cellIs" priority="68" dxfId="143" operator="greaterThan" stopIfTrue="1">
      <formula>1</formula>
    </cfRule>
  </conditionalFormatting>
  <conditionalFormatting sqref="D207:D210">
    <cfRule type="cellIs" priority="67" dxfId="143" operator="greaterThan" stopIfTrue="1">
      <formula>1</formula>
    </cfRule>
  </conditionalFormatting>
  <conditionalFormatting sqref="D211">
    <cfRule type="cellIs" priority="66" dxfId="143" operator="greaterThan" stopIfTrue="1">
      <formula>1</formula>
    </cfRule>
  </conditionalFormatting>
  <conditionalFormatting sqref="D163">
    <cfRule type="cellIs" priority="65" dxfId="143" operator="greaterThan" stopIfTrue="1">
      <formula>1</formula>
    </cfRule>
  </conditionalFormatting>
  <conditionalFormatting sqref="D134:D136">
    <cfRule type="cellIs" priority="64" dxfId="143" operator="greaterThan" stopIfTrue="1">
      <formula>1</formula>
    </cfRule>
  </conditionalFormatting>
  <conditionalFormatting sqref="D107">
    <cfRule type="cellIs" priority="63" dxfId="143" operator="greaterThan" stopIfTrue="1">
      <formula>1</formula>
    </cfRule>
  </conditionalFormatting>
  <conditionalFormatting sqref="D105">
    <cfRule type="cellIs" priority="62" dxfId="143" operator="greaterThan" stopIfTrue="1">
      <formula>1</formula>
    </cfRule>
  </conditionalFormatting>
  <conditionalFormatting sqref="D103">
    <cfRule type="cellIs" priority="61" dxfId="143" operator="greaterThan" stopIfTrue="1">
      <formula>1</formula>
    </cfRule>
  </conditionalFormatting>
  <conditionalFormatting sqref="D101">
    <cfRule type="cellIs" priority="60" dxfId="143" operator="greaterThan" stopIfTrue="1">
      <formula>1</formula>
    </cfRule>
  </conditionalFormatting>
  <conditionalFormatting sqref="D99">
    <cfRule type="cellIs" priority="59" dxfId="143" operator="greaterThan" stopIfTrue="1">
      <formula>1</formula>
    </cfRule>
  </conditionalFormatting>
  <conditionalFormatting sqref="D97">
    <cfRule type="cellIs" priority="58" dxfId="143" operator="greaterThan" stopIfTrue="1">
      <formula>1</formula>
    </cfRule>
  </conditionalFormatting>
  <conditionalFormatting sqref="D95">
    <cfRule type="cellIs" priority="57" dxfId="143" operator="greaterThan" stopIfTrue="1">
      <formula>1</formula>
    </cfRule>
  </conditionalFormatting>
  <conditionalFormatting sqref="D92">
    <cfRule type="cellIs" priority="56" dxfId="143" operator="greaterThan" stopIfTrue="1">
      <formula>1</formula>
    </cfRule>
  </conditionalFormatting>
  <conditionalFormatting sqref="D90">
    <cfRule type="cellIs" priority="55" dxfId="143" operator="greaterThan" stopIfTrue="1">
      <formula>1</formula>
    </cfRule>
  </conditionalFormatting>
  <conditionalFormatting sqref="D88">
    <cfRule type="cellIs" priority="54" dxfId="143" operator="greaterThan" stopIfTrue="1">
      <formula>1</formula>
    </cfRule>
  </conditionalFormatting>
  <conditionalFormatting sqref="D86">
    <cfRule type="cellIs" priority="53" dxfId="143" operator="greaterThan" stopIfTrue="1">
      <formula>1</formula>
    </cfRule>
  </conditionalFormatting>
  <conditionalFormatting sqref="D84">
    <cfRule type="cellIs" priority="52" dxfId="143" operator="greaterThan" stopIfTrue="1">
      <formula>1</formula>
    </cfRule>
  </conditionalFormatting>
  <conditionalFormatting sqref="D82">
    <cfRule type="cellIs" priority="51" dxfId="143" operator="greaterThan" stopIfTrue="1">
      <formula>1</formula>
    </cfRule>
  </conditionalFormatting>
  <conditionalFormatting sqref="D80">
    <cfRule type="cellIs" priority="50" dxfId="143" operator="greaterThan" stopIfTrue="1">
      <formula>1</formula>
    </cfRule>
  </conditionalFormatting>
  <conditionalFormatting sqref="D78">
    <cfRule type="cellIs" priority="49" dxfId="143" operator="greaterThan" stopIfTrue="1">
      <formula>1</formula>
    </cfRule>
  </conditionalFormatting>
  <conditionalFormatting sqref="D76">
    <cfRule type="cellIs" priority="48" dxfId="143" operator="greaterThan" stopIfTrue="1">
      <formula>1</formula>
    </cfRule>
  </conditionalFormatting>
  <conditionalFormatting sqref="D74">
    <cfRule type="cellIs" priority="47" dxfId="143" operator="greaterThan" stopIfTrue="1">
      <formula>1</formula>
    </cfRule>
  </conditionalFormatting>
  <conditionalFormatting sqref="D71">
    <cfRule type="cellIs" priority="46" dxfId="143" operator="greaterThan" stopIfTrue="1">
      <formula>1</formula>
    </cfRule>
  </conditionalFormatting>
  <conditionalFormatting sqref="D69">
    <cfRule type="cellIs" priority="45" dxfId="143" operator="greaterThan" stopIfTrue="1">
      <formula>1</formula>
    </cfRule>
  </conditionalFormatting>
  <conditionalFormatting sqref="D67">
    <cfRule type="cellIs" priority="44" dxfId="143" operator="greaterThan" stopIfTrue="1">
      <formula>1</formula>
    </cfRule>
  </conditionalFormatting>
  <conditionalFormatting sqref="D62">
    <cfRule type="cellIs" priority="43" dxfId="143" operator="greaterThan" stopIfTrue="1">
      <formula>1</formula>
    </cfRule>
  </conditionalFormatting>
  <conditionalFormatting sqref="D65">
    <cfRule type="cellIs" priority="42" dxfId="143" operator="greaterThan" stopIfTrue="1">
      <formula>1</formula>
    </cfRule>
  </conditionalFormatting>
  <conditionalFormatting sqref="D60">
    <cfRule type="cellIs" priority="41" dxfId="143" operator="greaterThan" stopIfTrue="1">
      <formula>1</formula>
    </cfRule>
  </conditionalFormatting>
  <conditionalFormatting sqref="D57">
    <cfRule type="cellIs" priority="40" dxfId="143" operator="greaterThan" stopIfTrue="1">
      <formula>1</formula>
    </cfRule>
  </conditionalFormatting>
  <conditionalFormatting sqref="D54">
    <cfRule type="cellIs" priority="39" dxfId="143" operator="greaterThan" stopIfTrue="1">
      <formula>1</formula>
    </cfRule>
  </conditionalFormatting>
  <conditionalFormatting sqref="D51">
    <cfRule type="cellIs" priority="38" dxfId="143" operator="greaterThan" stopIfTrue="1">
      <formula>1</formula>
    </cfRule>
  </conditionalFormatting>
  <conditionalFormatting sqref="D47">
    <cfRule type="cellIs" priority="37" dxfId="143" operator="greaterThan" stopIfTrue="1">
      <formula>1</formula>
    </cfRule>
  </conditionalFormatting>
  <conditionalFormatting sqref="D47">
    <cfRule type="cellIs" priority="35" dxfId="143" operator="greaterThan" stopIfTrue="1">
      <formula>1</formula>
    </cfRule>
  </conditionalFormatting>
  <conditionalFormatting sqref="D44">
    <cfRule type="cellIs" priority="33" dxfId="143" operator="greaterThan" stopIfTrue="1">
      <formula>1</formula>
    </cfRule>
  </conditionalFormatting>
  <conditionalFormatting sqref="E41">
    <cfRule type="cellIs" priority="32" dxfId="143" operator="greaterThan" stopIfTrue="1">
      <formula>1</formula>
    </cfRule>
  </conditionalFormatting>
  <conditionalFormatting sqref="E41">
    <cfRule type="cellIs" priority="31" dxfId="143" operator="greaterThan" stopIfTrue="1">
      <formula>1</formula>
    </cfRule>
  </conditionalFormatting>
  <conditionalFormatting sqref="E41">
    <cfRule type="cellIs" priority="30" dxfId="143" operator="greaterThan" stopIfTrue="1">
      <formula>1</formula>
    </cfRule>
  </conditionalFormatting>
  <conditionalFormatting sqref="D41">
    <cfRule type="cellIs" priority="29" dxfId="143" operator="greaterThan" stopIfTrue="1">
      <formula>1</formula>
    </cfRule>
  </conditionalFormatting>
  <conditionalFormatting sqref="D39">
    <cfRule type="cellIs" priority="28" dxfId="143" operator="greaterThan" stopIfTrue="1">
      <formula>1</formula>
    </cfRule>
  </conditionalFormatting>
  <conditionalFormatting sqref="D37">
    <cfRule type="cellIs" priority="27" dxfId="143" operator="greaterThan" stopIfTrue="1">
      <formula>1</formula>
    </cfRule>
  </conditionalFormatting>
  <conditionalFormatting sqref="D35">
    <cfRule type="cellIs" priority="26" dxfId="143" operator="greaterThan" stopIfTrue="1">
      <formula>1</formula>
    </cfRule>
  </conditionalFormatting>
  <conditionalFormatting sqref="D33">
    <cfRule type="cellIs" priority="25" dxfId="143" operator="greaterThan" stopIfTrue="1">
      <formula>1</formula>
    </cfRule>
  </conditionalFormatting>
  <conditionalFormatting sqref="D30">
    <cfRule type="cellIs" priority="24" dxfId="143" operator="greaterThan" stopIfTrue="1">
      <formula>1</formula>
    </cfRule>
  </conditionalFormatting>
  <conditionalFormatting sqref="D28">
    <cfRule type="cellIs" priority="23" dxfId="143" operator="greaterThan" stopIfTrue="1">
      <formula>1</formula>
    </cfRule>
  </conditionalFormatting>
  <conditionalFormatting sqref="D26">
    <cfRule type="cellIs" priority="22" dxfId="143" operator="greaterThan" stopIfTrue="1">
      <formula>1</formula>
    </cfRule>
  </conditionalFormatting>
  <conditionalFormatting sqref="D24">
    <cfRule type="cellIs" priority="21" dxfId="143" operator="greaterThan" stopIfTrue="1">
      <formula>1</formula>
    </cfRule>
  </conditionalFormatting>
  <conditionalFormatting sqref="D21">
    <cfRule type="cellIs" priority="20" dxfId="143" operator="greaterThan" stopIfTrue="1">
      <formula>1</formula>
    </cfRule>
  </conditionalFormatting>
  <conditionalFormatting sqref="D18">
    <cfRule type="cellIs" priority="19" dxfId="143" operator="greaterThan" stopIfTrue="1">
      <formula>1</formula>
    </cfRule>
  </conditionalFormatting>
  <conditionalFormatting sqref="D179">
    <cfRule type="cellIs" priority="18" dxfId="143" operator="greaterThan" stopIfTrue="1">
      <formula>1</formula>
    </cfRule>
  </conditionalFormatting>
  <conditionalFormatting sqref="D180:D181">
    <cfRule type="cellIs" priority="17" dxfId="143" operator="greaterThan" stopIfTrue="1">
      <formula>1</formula>
    </cfRule>
  </conditionalFormatting>
  <conditionalFormatting sqref="D183">
    <cfRule type="cellIs" priority="16" dxfId="143" operator="greaterThan" stopIfTrue="1">
      <formula>1</formula>
    </cfRule>
  </conditionalFormatting>
  <conditionalFormatting sqref="D187:D188">
    <cfRule type="cellIs" priority="15" dxfId="143" operator="greaterThan" stopIfTrue="1">
      <formula>1</formula>
    </cfRule>
  </conditionalFormatting>
  <conditionalFormatting sqref="D192:D200">
    <cfRule type="cellIs" priority="14" dxfId="143" operator="greaterThan" stopIfTrue="1">
      <formula>1</formula>
    </cfRule>
  </conditionalFormatting>
  <conditionalFormatting sqref="D202:D205">
    <cfRule type="cellIs" priority="13" dxfId="143" operator="greaterThan" stopIfTrue="1">
      <formula>1</formula>
    </cfRule>
  </conditionalFormatting>
  <conditionalFormatting sqref="D207:D210">
    <cfRule type="cellIs" priority="12" dxfId="143" operator="greaterThan" stopIfTrue="1">
      <formula>1</formula>
    </cfRule>
  </conditionalFormatting>
  <conditionalFormatting sqref="D207:D210">
    <cfRule type="cellIs" priority="11" dxfId="143" operator="greaterThan" stopIfTrue="1">
      <formula>1</formula>
    </cfRule>
  </conditionalFormatting>
  <conditionalFormatting sqref="D211">
    <cfRule type="cellIs" priority="10" dxfId="143" operator="greaterThan" stopIfTrue="1">
      <formula>1</formula>
    </cfRule>
  </conditionalFormatting>
  <conditionalFormatting sqref="D211">
    <cfRule type="cellIs" priority="9" dxfId="143" operator="greaterThan" stopIfTrue="1">
      <formula>1</formula>
    </cfRule>
  </conditionalFormatting>
  <conditionalFormatting sqref="D211">
    <cfRule type="cellIs" priority="8" dxfId="143" operator="greaterThan" stopIfTrue="1">
      <formula>1</formula>
    </cfRule>
  </conditionalFormatting>
  <conditionalFormatting sqref="D5:E5">
    <cfRule type="cellIs" priority="7" dxfId="0" operator="equal">
      <formula>"Наименование ОУ"</formula>
    </cfRule>
  </conditionalFormatting>
  <conditionalFormatting sqref="B1">
    <cfRule type="containsText" priority="6" dxfId="0" operator="containsText" text="заполнить">
      <formula>NOT(ISERROR(SEARCH("заполнить",B1)))</formula>
    </cfRule>
  </conditionalFormatting>
  <conditionalFormatting sqref="D6:E6">
    <cfRule type="containsText" priority="5" dxfId="0" operator="containsText" stopIfTrue="1" text="Код ОУ">
      <formula>NOT(ISERROR(SEARCH("Код ОУ",D6)))</formula>
    </cfRule>
  </conditionalFormatting>
  <conditionalFormatting sqref="D4:E4">
    <cfRule type="containsText" priority="4" dxfId="0" operator="containsText" stopIfTrue="1" text="статус ОУ">
      <formula>NOT(ISERROR(SEARCH("статус ОУ",D4)))</formula>
    </cfRule>
  </conditionalFormatting>
  <conditionalFormatting sqref="D5:E5">
    <cfRule type="cellIs" priority="3" dxfId="143" operator="equal">
      <formula>"Наименование ОУ"</formula>
    </cfRule>
  </conditionalFormatting>
  <conditionalFormatting sqref="D6:E6">
    <cfRule type="containsText" priority="2" dxfId="143" operator="containsText" stopIfTrue="1" text="Код ОУ">
      <formula>NOT(ISERROR(SEARCH("Код ОУ",D6)))</formula>
    </cfRule>
  </conditionalFormatting>
  <conditionalFormatting sqref="D4:E4">
    <cfRule type="containsText" priority="1" dxfId="143" operator="containsText" stopIfTrue="1" text="статус ОУ">
      <formula>NOT(ISERROR(SEARCH("статус ОУ",D4)))</formula>
    </cfRule>
  </conditionalFormatting>
  <printOptions/>
  <pageMargins left="0.38" right="0.21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184"/>
  <sheetViews>
    <sheetView tabSelected="1" zoomScalePageLayoutView="0" workbookViewId="0" topLeftCell="A1">
      <selection activeCell="C74" sqref="C74"/>
    </sheetView>
  </sheetViews>
  <sheetFormatPr defaultColWidth="9.140625" defaultRowHeight="15"/>
  <cols>
    <col min="1" max="1" width="9.421875" style="118" customWidth="1"/>
    <col min="2" max="2" width="78.8515625" style="115" customWidth="1"/>
    <col min="3" max="3" width="10.7109375" style="117" customWidth="1"/>
    <col min="4" max="4" width="14.00390625" style="116" customWidth="1"/>
    <col min="5" max="5" width="14.00390625" style="115" customWidth="1"/>
    <col min="6" max="6" width="11.7109375" style="201" customWidth="1"/>
    <col min="7" max="16384" width="9.140625" style="115" customWidth="1"/>
  </cols>
  <sheetData>
    <row r="1" spans="1:15" ht="47.25" customHeight="1">
      <c r="A1" s="187"/>
      <c r="B1" s="225" t="s">
        <v>95</v>
      </c>
      <c r="C1" s="367" t="s">
        <v>345</v>
      </c>
      <c r="D1" s="367"/>
      <c r="E1" s="367"/>
      <c r="G1" s="369" t="s">
        <v>94</v>
      </c>
      <c r="H1" s="370"/>
      <c r="I1" s="370"/>
      <c r="J1" s="370"/>
      <c r="K1" s="370"/>
      <c r="L1" s="370"/>
      <c r="M1" s="370"/>
      <c r="N1" s="370"/>
      <c r="O1" s="371"/>
    </row>
    <row r="2" spans="1:15" s="185" customFormat="1" ht="51.75" customHeight="1" thickBot="1">
      <c r="A2" s="330"/>
      <c r="B2" s="189"/>
      <c r="C2" s="373" t="s">
        <v>346</v>
      </c>
      <c r="D2" s="373"/>
      <c r="E2" s="373"/>
      <c r="F2" s="315"/>
      <c r="G2" s="188">
        <v>101</v>
      </c>
      <c r="H2" s="372" t="s">
        <v>93</v>
      </c>
      <c r="I2" s="356"/>
      <c r="J2" s="356"/>
      <c r="K2" s="356"/>
      <c r="L2" s="356"/>
      <c r="M2" s="356"/>
      <c r="N2" s="356"/>
      <c r="O2" s="357"/>
    </row>
    <row r="3" spans="1:11" ht="51" customHeight="1">
      <c r="A3" s="331"/>
      <c r="B3" s="270" t="s">
        <v>306</v>
      </c>
      <c r="C3" s="201"/>
      <c r="D3" s="346" t="s">
        <v>89</v>
      </c>
      <c r="E3" s="347" t="s">
        <v>96</v>
      </c>
      <c r="G3" s="368" t="s">
        <v>99</v>
      </c>
      <c r="H3" s="368"/>
      <c r="I3" s="368"/>
      <c r="J3" s="368"/>
      <c r="K3" s="368"/>
    </row>
    <row r="4" spans="1:11" s="185" customFormat="1" ht="15">
      <c r="A4" s="331"/>
      <c r="D4" s="348" t="s">
        <v>350</v>
      </c>
      <c r="E4" s="349" t="str">
        <f>D4</f>
        <v>сельская</v>
      </c>
      <c r="F4" s="315"/>
      <c r="G4" s="368"/>
      <c r="H4" s="368"/>
      <c r="I4" s="368"/>
      <c r="J4" s="368"/>
      <c r="K4" s="368"/>
    </row>
    <row r="5" spans="1:11" s="185" customFormat="1" ht="31.5" customHeight="1" thickBot="1">
      <c r="A5" s="332"/>
      <c r="B5" s="186" t="s">
        <v>92</v>
      </c>
      <c r="C5" s="271"/>
      <c r="D5" s="348" t="s">
        <v>351</v>
      </c>
      <c r="E5" s="349" t="str">
        <f>D5</f>
        <v>МБОУ "СОШ с. Привольное Ровенского муниципального района Саратовской области"</v>
      </c>
      <c r="F5" s="315"/>
      <c r="G5" s="368"/>
      <c r="H5" s="368"/>
      <c r="I5" s="368"/>
      <c r="J5" s="368"/>
      <c r="K5" s="368"/>
    </row>
    <row r="6" spans="1:6" s="161" customFormat="1" ht="42" customHeight="1" thickBot="1">
      <c r="A6" s="333" t="s">
        <v>91</v>
      </c>
      <c r="B6" s="276" t="s">
        <v>90</v>
      </c>
      <c r="C6" s="345" t="s">
        <v>651</v>
      </c>
      <c r="D6" s="350">
        <v>228033</v>
      </c>
      <c r="E6" s="351">
        <f>D6</f>
        <v>228033</v>
      </c>
      <c r="F6" s="315"/>
    </row>
    <row r="7" spans="1:6" s="161" customFormat="1" ht="19.5" customHeight="1">
      <c r="A7" s="272"/>
      <c r="B7" s="273" t="s">
        <v>88</v>
      </c>
      <c r="C7" s="274"/>
      <c r="D7" s="274"/>
      <c r="E7" s="275"/>
      <c r="F7" s="317"/>
    </row>
    <row r="8" spans="1:6" s="161" customFormat="1" ht="19.5" customHeight="1">
      <c r="A8" s="149" t="s">
        <v>127</v>
      </c>
      <c r="B8" s="153" t="s">
        <v>103</v>
      </c>
      <c r="C8" s="30" t="s">
        <v>481</v>
      </c>
      <c r="D8" s="227">
        <v>9</v>
      </c>
      <c r="E8" s="144">
        <f>SUM(E9:E12)</f>
        <v>100</v>
      </c>
      <c r="F8" s="315"/>
    </row>
    <row r="9" spans="1:6" s="161" customFormat="1" ht="34.5" customHeight="1">
      <c r="A9" s="149" t="s">
        <v>128</v>
      </c>
      <c r="B9" s="153" t="s">
        <v>104</v>
      </c>
      <c r="C9" s="76" t="s">
        <v>481</v>
      </c>
      <c r="D9" s="227">
        <v>0</v>
      </c>
      <c r="E9" s="120">
        <f>IF(D8&gt;0,D9/D8*100,)</f>
        <v>0</v>
      </c>
      <c r="F9" s="315"/>
    </row>
    <row r="10" spans="1:6" s="161" customFormat="1" ht="34.5" customHeight="1">
      <c r="A10" s="149" t="s">
        <v>129</v>
      </c>
      <c r="B10" s="153" t="s">
        <v>105</v>
      </c>
      <c r="C10" s="209" t="s">
        <v>481</v>
      </c>
      <c r="D10" s="227">
        <v>5</v>
      </c>
      <c r="E10" s="120">
        <f>IF(D8&gt;0,D10/D8*100,)</f>
        <v>55.55555555555556</v>
      </c>
      <c r="F10" s="315"/>
    </row>
    <row r="11" spans="1:6" s="161" customFormat="1" ht="34.5" customHeight="1">
      <c r="A11" s="149" t="s">
        <v>130</v>
      </c>
      <c r="B11" s="153" t="s">
        <v>106</v>
      </c>
      <c r="C11" s="209" t="s">
        <v>481</v>
      </c>
      <c r="D11" s="227">
        <v>4</v>
      </c>
      <c r="E11" s="120">
        <f>IF(D8&gt;0,D11/D8*100,)</f>
        <v>44.44444444444444</v>
      </c>
      <c r="F11" s="315"/>
    </row>
    <row r="12" spans="1:6" s="161" customFormat="1" ht="34.5" customHeight="1" thickBot="1">
      <c r="A12" s="158" t="s">
        <v>131</v>
      </c>
      <c r="B12" s="178" t="s">
        <v>107</v>
      </c>
      <c r="C12" s="210" t="s">
        <v>481</v>
      </c>
      <c r="D12" s="240">
        <v>0</v>
      </c>
      <c r="E12" s="119">
        <f>IF(D8&gt;0,D12/D8*100,)</f>
        <v>0</v>
      </c>
      <c r="F12" s="315"/>
    </row>
    <row r="13" spans="1:6" s="161" customFormat="1" ht="34.5" customHeight="1">
      <c r="A13" s="155" t="s">
        <v>132</v>
      </c>
      <c r="B13" s="160" t="s">
        <v>112</v>
      </c>
      <c r="C13" s="211" t="s">
        <v>481</v>
      </c>
      <c r="D13" s="239">
        <v>0</v>
      </c>
      <c r="E13" s="121">
        <f>IF(D8&gt;0,D13/D8*100,)</f>
        <v>0</v>
      </c>
      <c r="F13" s="315"/>
    </row>
    <row r="14" spans="1:6" s="161" customFormat="1" ht="34.5" customHeight="1">
      <c r="A14" s="149" t="s">
        <v>133</v>
      </c>
      <c r="B14" s="153" t="s">
        <v>113</v>
      </c>
      <c r="C14" s="209" t="s">
        <v>481</v>
      </c>
      <c r="D14" s="227">
        <v>4</v>
      </c>
      <c r="E14" s="120">
        <f>IF($D$8&gt;0,D14/$D$8*100,)</f>
        <v>44.44444444444444</v>
      </c>
      <c r="F14" s="315"/>
    </row>
    <row r="15" spans="1:6" s="161" customFormat="1" ht="34.5" customHeight="1">
      <c r="A15" s="149" t="s">
        <v>134</v>
      </c>
      <c r="B15" s="153" t="s">
        <v>114</v>
      </c>
      <c r="C15" s="209" t="s">
        <v>481</v>
      </c>
      <c r="D15" s="227">
        <v>4</v>
      </c>
      <c r="E15" s="120">
        <f>IF($D$8&gt;0,D15/$D$8*100,)</f>
        <v>44.44444444444444</v>
      </c>
      <c r="F15" s="315"/>
    </row>
    <row r="16" spans="1:6" s="161" customFormat="1" ht="34.5" customHeight="1" thickBot="1">
      <c r="A16" s="158" t="s">
        <v>135</v>
      </c>
      <c r="B16" s="178" t="s">
        <v>115</v>
      </c>
      <c r="C16" s="210" t="s">
        <v>481</v>
      </c>
      <c r="D16" s="227">
        <v>0</v>
      </c>
      <c r="E16" s="119">
        <f aca="true" t="shared" si="0" ref="E16:E38">IF($D$8&gt;0,D16/$D$8*100,)</f>
        <v>0</v>
      </c>
      <c r="F16" s="315"/>
    </row>
    <row r="17" spans="1:6" s="161" customFormat="1" ht="34.5" customHeight="1" thickBot="1">
      <c r="A17" s="236" t="s">
        <v>136</v>
      </c>
      <c r="B17" s="183" t="s">
        <v>116</v>
      </c>
      <c r="C17" s="182" t="s">
        <v>481</v>
      </c>
      <c r="D17" s="182">
        <v>7</v>
      </c>
      <c r="E17" s="263">
        <f t="shared" si="0"/>
        <v>77.77777777777779</v>
      </c>
      <c r="F17" s="315"/>
    </row>
    <row r="18" spans="1:6" s="161" customFormat="1" ht="34.5" customHeight="1">
      <c r="A18" s="155" t="s">
        <v>137</v>
      </c>
      <c r="B18" s="160" t="s">
        <v>108</v>
      </c>
      <c r="C18" s="209" t="s">
        <v>481</v>
      </c>
      <c r="D18" s="227">
        <v>0</v>
      </c>
      <c r="E18" s="121">
        <f t="shared" si="0"/>
        <v>0</v>
      </c>
      <c r="F18" s="315"/>
    </row>
    <row r="19" spans="1:6" s="161" customFormat="1" ht="34.5" customHeight="1">
      <c r="A19" s="149" t="s">
        <v>138</v>
      </c>
      <c r="B19" s="153" t="s">
        <v>109</v>
      </c>
      <c r="C19" s="209" t="s">
        <v>481</v>
      </c>
      <c r="D19" s="227">
        <v>4</v>
      </c>
      <c r="E19" s="120">
        <f t="shared" si="0"/>
        <v>44.44444444444444</v>
      </c>
      <c r="F19" s="315"/>
    </row>
    <row r="20" spans="1:6" s="161" customFormat="1" ht="34.5" customHeight="1">
      <c r="A20" s="149" t="s">
        <v>139</v>
      </c>
      <c r="B20" s="153" t="s">
        <v>110</v>
      </c>
      <c r="C20" s="209" t="s">
        <v>481</v>
      </c>
      <c r="D20" s="227">
        <v>5</v>
      </c>
      <c r="E20" s="120">
        <f t="shared" si="0"/>
        <v>55.55555555555556</v>
      </c>
      <c r="F20" s="315"/>
    </row>
    <row r="21" spans="1:6" s="161" customFormat="1" ht="34.5" customHeight="1" thickBot="1">
      <c r="A21" s="158" t="s">
        <v>140</v>
      </c>
      <c r="B21" s="178" t="s">
        <v>111</v>
      </c>
      <c r="C21" s="210" t="s">
        <v>481</v>
      </c>
      <c r="D21" s="240">
        <v>0</v>
      </c>
      <c r="E21" s="119">
        <f t="shared" si="0"/>
        <v>0</v>
      </c>
      <c r="F21" s="315"/>
    </row>
    <row r="22" spans="1:6" s="161" customFormat="1" ht="34.5" customHeight="1">
      <c r="A22" s="155" t="s">
        <v>141</v>
      </c>
      <c r="B22" s="160" t="s">
        <v>117</v>
      </c>
      <c r="C22" s="211" t="s">
        <v>481</v>
      </c>
      <c r="D22" s="239"/>
      <c r="E22" s="121">
        <f t="shared" si="0"/>
        <v>0</v>
      </c>
      <c r="F22" s="315"/>
    </row>
    <row r="23" spans="1:6" s="161" customFormat="1" ht="34.5" customHeight="1">
      <c r="A23" s="149" t="s">
        <v>142</v>
      </c>
      <c r="B23" s="153" t="s">
        <v>118</v>
      </c>
      <c r="C23" s="209" t="s">
        <v>481</v>
      </c>
      <c r="D23" s="227"/>
      <c r="E23" s="120">
        <f t="shared" si="0"/>
        <v>0</v>
      </c>
      <c r="F23" s="315"/>
    </row>
    <row r="24" spans="1:6" s="161" customFormat="1" ht="34.5" customHeight="1">
      <c r="A24" s="149" t="s">
        <v>143</v>
      </c>
      <c r="B24" s="153" t="s">
        <v>119</v>
      </c>
      <c r="C24" s="209" t="s">
        <v>481</v>
      </c>
      <c r="D24" s="227"/>
      <c r="E24" s="120">
        <f t="shared" si="0"/>
        <v>0</v>
      </c>
      <c r="F24" s="315"/>
    </row>
    <row r="25" spans="1:6" s="161" customFormat="1" ht="34.5" customHeight="1">
      <c r="A25" s="244" t="s">
        <v>144</v>
      </c>
      <c r="B25" s="245" t="s">
        <v>120</v>
      </c>
      <c r="C25" s="246" t="s">
        <v>481</v>
      </c>
      <c r="D25" s="247"/>
      <c r="E25" s="248">
        <f t="shared" si="0"/>
        <v>0</v>
      </c>
      <c r="F25" s="315"/>
    </row>
    <row r="26" spans="1:6" s="161" customFormat="1" ht="34.5" customHeight="1" thickBot="1">
      <c r="A26" s="249" t="s">
        <v>145</v>
      </c>
      <c r="B26" s="250" t="s">
        <v>121</v>
      </c>
      <c r="C26" s="251" t="s">
        <v>481</v>
      </c>
      <c r="D26" s="252"/>
      <c r="E26" s="243">
        <f t="shared" si="0"/>
        <v>0</v>
      </c>
      <c r="F26" s="315"/>
    </row>
    <row r="27" spans="1:6" s="161" customFormat="1" ht="34.5" customHeight="1" thickBot="1">
      <c r="A27" s="253" t="s">
        <v>146</v>
      </c>
      <c r="B27" s="254" t="s">
        <v>122</v>
      </c>
      <c r="C27" s="255" t="s">
        <v>481</v>
      </c>
      <c r="D27" s="256"/>
      <c r="E27" s="257">
        <f t="shared" si="0"/>
        <v>0</v>
      </c>
      <c r="F27" s="315"/>
    </row>
    <row r="28" spans="1:6" s="161" customFormat="1" ht="34.5" customHeight="1">
      <c r="A28" s="149" t="s">
        <v>147</v>
      </c>
      <c r="B28" s="160" t="s">
        <v>287</v>
      </c>
      <c r="C28" s="76" t="s">
        <v>481</v>
      </c>
      <c r="D28" s="239">
        <v>1</v>
      </c>
      <c r="E28" s="300">
        <f t="shared" si="0"/>
        <v>11.11111111111111</v>
      </c>
      <c r="F28" s="315"/>
    </row>
    <row r="29" spans="1:6" s="161" customFormat="1" ht="34.5" customHeight="1">
      <c r="A29" s="149" t="s">
        <v>148</v>
      </c>
      <c r="B29" s="153" t="s">
        <v>288</v>
      </c>
      <c r="C29" s="209" t="s">
        <v>481</v>
      </c>
      <c r="D29" s="227">
        <v>5</v>
      </c>
      <c r="E29" s="120">
        <f t="shared" si="0"/>
        <v>55.55555555555556</v>
      </c>
      <c r="F29" s="315"/>
    </row>
    <row r="30" spans="1:6" s="161" customFormat="1" ht="34.5" customHeight="1">
      <c r="A30" s="155" t="s">
        <v>149</v>
      </c>
      <c r="B30" s="153" t="s">
        <v>289</v>
      </c>
      <c r="C30" s="209" t="s">
        <v>481</v>
      </c>
      <c r="D30" s="227">
        <v>3</v>
      </c>
      <c r="E30" s="120">
        <f t="shared" si="0"/>
        <v>33.33333333333333</v>
      </c>
      <c r="F30" s="315"/>
    </row>
    <row r="31" spans="1:6" s="161" customFormat="1" ht="34.5" customHeight="1" thickBot="1">
      <c r="A31" s="158" t="s">
        <v>150</v>
      </c>
      <c r="B31" s="178" t="s">
        <v>290</v>
      </c>
      <c r="C31" s="210" t="s">
        <v>481</v>
      </c>
      <c r="D31" s="240">
        <v>0</v>
      </c>
      <c r="E31" s="125">
        <f t="shared" si="0"/>
        <v>0</v>
      </c>
      <c r="F31" s="315"/>
    </row>
    <row r="32" spans="1:6" s="161" customFormat="1" ht="34.5" customHeight="1">
      <c r="A32" s="155" t="s">
        <v>151</v>
      </c>
      <c r="B32" s="160" t="s">
        <v>291</v>
      </c>
      <c r="C32" s="211" t="s">
        <v>481</v>
      </c>
      <c r="D32" s="239"/>
      <c r="E32" s="300">
        <f t="shared" si="0"/>
        <v>0</v>
      </c>
      <c r="F32" s="315"/>
    </row>
    <row r="33" spans="1:6" s="161" customFormat="1" ht="34.5" customHeight="1">
      <c r="A33" s="149" t="s">
        <v>152</v>
      </c>
      <c r="B33" s="153" t="s">
        <v>292</v>
      </c>
      <c r="C33" s="209" t="s">
        <v>481</v>
      </c>
      <c r="D33" s="227"/>
      <c r="E33" s="120">
        <f t="shared" si="0"/>
        <v>0</v>
      </c>
      <c r="F33" s="315"/>
    </row>
    <row r="34" spans="1:6" s="161" customFormat="1" ht="34.5" customHeight="1">
      <c r="A34" s="149" t="s">
        <v>153</v>
      </c>
      <c r="B34" s="153" t="s">
        <v>293</v>
      </c>
      <c r="C34" s="209" t="s">
        <v>481</v>
      </c>
      <c r="D34" s="227"/>
      <c r="E34" s="120">
        <f t="shared" si="0"/>
        <v>0</v>
      </c>
      <c r="F34" s="315"/>
    </row>
    <row r="35" spans="1:6" s="161" customFormat="1" ht="34.5" customHeight="1">
      <c r="A35" s="155" t="s">
        <v>154</v>
      </c>
      <c r="B35" s="153" t="s">
        <v>294</v>
      </c>
      <c r="C35" s="209" t="s">
        <v>481</v>
      </c>
      <c r="D35" s="227"/>
      <c r="E35" s="120">
        <f t="shared" si="0"/>
        <v>0</v>
      </c>
      <c r="F35" s="315"/>
    </row>
    <row r="36" spans="1:6" s="161" customFormat="1" ht="34.5" customHeight="1" thickBot="1">
      <c r="A36" s="249" t="s">
        <v>155</v>
      </c>
      <c r="B36" s="260" t="s">
        <v>295</v>
      </c>
      <c r="C36" s="261" t="s">
        <v>481</v>
      </c>
      <c r="D36" s="261"/>
      <c r="E36" s="263">
        <f t="shared" si="0"/>
        <v>0</v>
      </c>
      <c r="F36" s="315"/>
    </row>
    <row r="37" spans="1:6" s="161" customFormat="1" ht="34.5" customHeight="1" thickBot="1">
      <c r="A37" s="262" t="s">
        <v>156</v>
      </c>
      <c r="B37" s="163" t="s">
        <v>123</v>
      </c>
      <c r="C37" s="215" t="s">
        <v>481</v>
      </c>
      <c r="D37" s="258"/>
      <c r="E37" s="259">
        <f t="shared" si="0"/>
        <v>0</v>
      </c>
      <c r="F37" s="315"/>
    </row>
    <row r="38" spans="1:6" s="161" customFormat="1" ht="19.5" customHeight="1" thickBot="1">
      <c r="A38" s="279" t="s">
        <v>157</v>
      </c>
      <c r="B38" s="280" t="s">
        <v>124</v>
      </c>
      <c r="C38" s="281" t="s">
        <v>481</v>
      </c>
      <c r="D38" s="282">
        <v>0</v>
      </c>
      <c r="E38" s="283">
        <f t="shared" si="0"/>
        <v>0</v>
      </c>
      <c r="F38" s="315"/>
    </row>
    <row r="39" spans="1:6" s="161" customFormat="1" ht="20.25" customHeight="1">
      <c r="A39" s="155" t="s">
        <v>158</v>
      </c>
      <c r="B39" s="160" t="s">
        <v>87</v>
      </c>
      <c r="C39" s="76" t="s">
        <v>481</v>
      </c>
      <c r="D39" s="147">
        <v>11</v>
      </c>
      <c r="E39" s="278">
        <f>SUM(E40:E43)</f>
        <v>100</v>
      </c>
      <c r="F39" s="315"/>
    </row>
    <row r="40" spans="1:6" s="161" customFormat="1" ht="33" customHeight="1">
      <c r="A40" s="155" t="s">
        <v>159</v>
      </c>
      <c r="B40" s="153" t="s">
        <v>86</v>
      </c>
      <c r="C40" s="76" t="s">
        <v>481</v>
      </c>
      <c r="D40" s="133">
        <v>1</v>
      </c>
      <c r="E40" s="120">
        <f>IF(D39&gt;0,D40/D39*100,)</f>
        <v>9.090909090909092</v>
      </c>
      <c r="F40" s="315"/>
    </row>
    <row r="41" spans="1:6" s="161" customFormat="1" ht="33" customHeight="1">
      <c r="A41" s="149" t="s">
        <v>160</v>
      </c>
      <c r="B41" s="153" t="s">
        <v>85</v>
      </c>
      <c r="C41" s="209" t="s">
        <v>481</v>
      </c>
      <c r="D41" s="133">
        <v>2</v>
      </c>
      <c r="E41" s="120">
        <f>IF(D39&gt;0,D41/D39*100,)</f>
        <v>18.181818181818183</v>
      </c>
      <c r="F41" s="315"/>
    </row>
    <row r="42" spans="1:6" s="161" customFormat="1" ht="33" customHeight="1">
      <c r="A42" s="149" t="s">
        <v>161</v>
      </c>
      <c r="B42" s="153" t="s">
        <v>84</v>
      </c>
      <c r="C42" s="209" t="s">
        <v>481</v>
      </c>
      <c r="D42" s="133">
        <v>8</v>
      </c>
      <c r="E42" s="120">
        <f>IF(D39&gt;0,D42/D39*100,)</f>
        <v>72.72727272727273</v>
      </c>
      <c r="F42" s="315"/>
    </row>
    <row r="43" spans="1:6" s="161" customFormat="1" ht="33" customHeight="1" thickBot="1">
      <c r="A43" s="158" t="s">
        <v>162</v>
      </c>
      <c r="B43" s="178" t="s">
        <v>83</v>
      </c>
      <c r="C43" s="210" t="s">
        <v>481</v>
      </c>
      <c r="D43" s="138">
        <v>0</v>
      </c>
      <c r="E43" s="119">
        <f>IF(D39&gt;0,D43/D39*100,)</f>
        <v>0</v>
      </c>
      <c r="F43" s="315"/>
    </row>
    <row r="44" spans="1:6" s="161" customFormat="1" ht="33" customHeight="1">
      <c r="A44" s="155" t="s">
        <v>163</v>
      </c>
      <c r="B44" s="160" t="s">
        <v>82</v>
      </c>
      <c r="C44" s="211" t="s">
        <v>481</v>
      </c>
      <c r="D44" s="142">
        <v>0</v>
      </c>
      <c r="E44" s="180">
        <f>IF(D39&gt;0,D44/D39*100,)</f>
        <v>0</v>
      </c>
      <c r="F44" s="315"/>
    </row>
    <row r="45" spans="1:6" s="161" customFormat="1" ht="33" customHeight="1">
      <c r="A45" s="149" t="s">
        <v>164</v>
      </c>
      <c r="B45" s="153" t="s">
        <v>81</v>
      </c>
      <c r="C45" s="209" t="s">
        <v>481</v>
      </c>
      <c r="D45" s="133">
        <v>6</v>
      </c>
      <c r="E45" s="179">
        <f>IF(D39&gt;0,D45/D39*100,)</f>
        <v>54.54545454545454</v>
      </c>
      <c r="F45" s="315"/>
    </row>
    <row r="46" spans="1:6" s="161" customFormat="1" ht="33.75" customHeight="1">
      <c r="A46" s="149" t="s">
        <v>165</v>
      </c>
      <c r="B46" s="153" t="s">
        <v>80</v>
      </c>
      <c r="C46" s="209" t="s">
        <v>481</v>
      </c>
      <c r="D46" s="133">
        <v>5</v>
      </c>
      <c r="E46" s="179">
        <f>IF(D39&gt;0,D46/D39*100,)</f>
        <v>45.45454545454545</v>
      </c>
      <c r="F46" s="315"/>
    </row>
    <row r="47" spans="1:6" s="161" customFormat="1" ht="35.25" customHeight="1" thickBot="1">
      <c r="A47" s="158" t="s">
        <v>166</v>
      </c>
      <c r="B47" s="178" t="s">
        <v>79</v>
      </c>
      <c r="C47" s="210" t="s">
        <v>481</v>
      </c>
      <c r="D47" s="138">
        <v>0</v>
      </c>
      <c r="E47" s="179">
        <f>IF(D39&gt;0,D47/D39*100,)</f>
        <v>0</v>
      </c>
      <c r="F47" s="315"/>
    </row>
    <row r="48" spans="1:6" s="161" customFormat="1" ht="38.25" customHeight="1" thickBot="1">
      <c r="A48" s="184" t="s">
        <v>167</v>
      </c>
      <c r="B48" s="183" t="s">
        <v>78</v>
      </c>
      <c r="C48" s="182" t="s">
        <v>481</v>
      </c>
      <c r="D48" s="182">
        <v>7</v>
      </c>
      <c r="E48" s="181">
        <f>IF(D39&gt;0,D48/D39*100,)</f>
        <v>63.63636363636363</v>
      </c>
      <c r="F48" s="315"/>
    </row>
    <row r="49" spans="1:6" s="161" customFormat="1" ht="38.25" customHeight="1">
      <c r="A49" s="155" t="s">
        <v>168</v>
      </c>
      <c r="B49" s="160" t="s">
        <v>77</v>
      </c>
      <c r="C49" s="209" t="s">
        <v>481</v>
      </c>
      <c r="D49" s="142">
        <v>1</v>
      </c>
      <c r="E49" s="179">
        <f>IF(D39&gt;0,D49/D39*100,)</f>
        <v>9.090909090909092</v>
      </c>
      <c r="F49" s="315"/>
    </row>
    <row r="50" spans="1:6" s="161" customFormat="1" ht="38.25" customHeight="1">
      <c r="A50" s="149" t="s">
        <v>169</v>
      </c>
      <c r="B50" s="153" t="s">
        <v>76</v>
      </c>
      <c r="C50" s="209" t="s">
        <v>481</v>
      </c>
      <c r="D50" s="133">
        <v>2</v>
      </c>
      <c r="E50" s="179">
        <f>IF(D39&gt;0,D50/D39*100,)</f>
        <v>18.181818181818183</v>
      </c>
      <c r="F50" s="315"/>
    </row>
    <row r="51" spans="1:6" s="161" customFormat="1" ht="38.25" customHeight="1">
      <c r="A51" s="149" t="s">
        <v>170</v>
      </c>
      <c r="B51" s="153" t="s">
        <v>75</v>
      </c>
      <c r="C51" s="209" t="s">
        <v>481</v>
      </c>
      <c r="D51" s="133">
        <v>8</v>
      </c>
      <c r="E51" s="179">
        <f>IF(D39&gt;0,D51/D39*100,)</f>
        <v>72.72727272727273</v>
      </c>
      <c r="F51" s="315"/>
    </row>
    <row r="52" spans="1:6" s="161" customFormat="1" ht="38.25" customHeight="1" thickBot="1">
      <c r="A52" s="158" t="s">
        <v>171</v>
      </c>
      <c r="B52" s="178" t="s">
        <v>74</v>
      </c>
      <c r="C52" s="210" t="s">
        <v>481</v>
      </c>
      <c r="D52" s="138">
        <v>0</v>
      </c>
      <c r="E52" s="177">
        <f>IF(D39&gt;0,D52/D39*100,)</f>
        <v>0</v>
      </c>
      <c r="F52" s="315"/>
    </row>
    <row r="53" spans="1:6" s="161" customFormat="1" ht="31.5">
      <c r="A53" s="155" t="s">
        <v>172</v>
      </c>
      <c r="B53" s="160" t="s">
        <v>73</v>
      </c>
      <c r="C53" s="211" t="s">
        <v>481</v>
      </c>
      <c r="D53" s="142">
        <v>2</v>
      </c>
      <c r="E53" s="180">
        <f>IF(D39&gt;0,D53/D39*100,)</f>
        <v>18.181818181818183</v>
      </c>
      <c r="F53" s="315"/>
    </row>
    <row r="54" spans="1:6" s="161" customFormat="1" ht="31.5">
      <c r="A54" s="149" t="s">
        <v>173</v>
      </c>
      <c r="B54" s="153" t="s">
        <v>72</v>
      </c>
      <c r="C54" s="209" t="s">
        <v>481</v>
      </c>
      <c r="D54" s="133">
        <v>7</v>
      </c>
      <c r="E54" s="179">
        <f>IF(D39&gt;0,D54/D39*100,)</f>
        <v>63.63636363636363</v>
      </c>
      <c r="F54" s="315"/>
    </row>
    <row r="55" spans="1:6" s="161" customFormat="1" ht="31.5">
      <c r="A55" s="149" t="s">
        <v>174</v>
      </c>
      <c r="B55" s="153" t="s">
        <v>71</v>
      </c>
      <c r="C55" s="209" t="s">
        <v>481</v>
      </c>
      <c r="D55" s="133">
        <v>2</v>
      </c>
      <c r="E55" s="179">
        <f>IF(D39&gt;0,D55/D39*100,)</f>
        <v>18.181818181818183</v>
      </c>
      <c r="F55" s="315"/>
    </row>
    <row r="56" spans="1:6" s="161" customFormat="1" ht="32.25" thickBot="1">
      <c r="A56" s="158" t="s">
        <v>175</v>
      </c>
      <c r="B56" s="178" t="s">
        <v>70</v>
      </c>
      <c r="C56" s="210" t="s">
        <v>481</v>
      </c>
      <c r="D56" s="138">
        <v>0</v>
      </c>
      <c r="E56" s="177">
        <f>IF(D39&gt;0,D56/D39*100,)</f>
        <v>0</v>
      </c>
      <c r="F56" s="315"/>
    </row>
    <row r="57" spans="1:6" s="161" customFormat="1" ht="31.5">
      <c r="A57" s="176" t="s">
        <v>176</v>
      </c>
      <c r="B57" s="175" t="s">
        <v>69</v>
      </c>
      <c r="C57" s="212" t="s">
        <v>481</v>
      </c>
      <c r="D57" s="174">
        <v>4</v>
      </c>
      <c r="E57" s="173">
        <f>IF(D39&gt;0,D57/D39*100,)</f>
        <v>36.36363636363637</v>
      </c>
      <c r="F57" s="315"/>
    </row>
    <row r="58" spans="1:6" s="161" customFormat="1" ht="31.5">
      <c r="A58" s="172" t="s">
        <v>177</v>
      </c>
      <c r="B58" s="171" t="s">
        <v>68</v>
      </c>
      <c r="C58" s="213" t="s">
        <v>481</v>
      </c>
      <c r="D58" s="170">
        <v>3</v>
      </c>
      <c r="E58" s="169">
        <f>IF(D39&gt;0,D58/D39*100,)</f>
        <v>27.27272727272727</v>
      </c>
      <c r="F58" s="315"/>
    </row>
    <row r="59" spans="1:6" s="161" customFormat="1" ht="31.5">
      <c r="A59" s="168" t="s">
        <v>178</v>
      </c>
      <c r="B59" s="167" t="s">
        <v>67</v>
      </c>
      <c r="C59" s="214" t="s">
        <v>481</v>
      </c>
      <c r="D59" s="166">
        <v>7</v>
      </c>
      <c r="E59" s="165">
        <f>IF(D39&gt;0,D59/D39*100,)</f>
        <v>63.63636363636363</v>
      </c>
      <c r="F59" s="315"/>
    </row>
    <row r="60" spans="1:6" s="161" customFormat="1" ht="32.25" thickBot="1">
      <c r="A60" s="164" t="s">
        <v>179</v>
      </c>
      <c r="B60" s="163" t="s">
        <v>66</v>
      </c>
      <c r="C60" s="215" t="s">
        <v>481</v>
      </c>
      <c r="D60" s="162">
        <v>3</v>
      </c>
      <c r="E60" s="200">
        <f>IF(D39&gt;0,D60/D39*100,)</f>
        <v>27.27272727272727</v>
      </c>
      <c r="F60" s="315"/>
    </row>
    <row r="61" spans="1:6" s="135" customFormat="1" ht="33.75" customHeight="1">
      <c r="A61" s="155" t="s">
        <v>180</v>
      </c>
      <c r="B61" s="160" t="s">
        <v>65</v>
      </c>
      <c r="C61" s="216" t="s">
        <v>481</v>
      </c>
      <c r="D61" s="147">
        <v>11</v>
      </c>
      <c r="E61" s="159">
        <f>IF(D39&gt;0,D61/D39*100,)</f>
        <v>100</v>
      </c>
      <c r="F61" s="316"/>
    </row>
    <row r="62" spans="1:6" s="135" customFormat="1" ht="18.75" customHeight="1" thickBot="1">
      <c r="A62" s="158" t="s">
        <v>181</v>
      </c>
      <c r="B62" s="230" t="s">
        <v>64</v>
      </c>
      <c r="C62" s="217" t="s">
        <v>481</v>
      </c>
      <c r="D62" s="157">
        <v>0</v>
      </c>
      <c r="E62" s="156">
        <f>IF(D39&gt;0,D62/D39*100,)</f>
        <v>0</v>
      </c>
      <c r="F62" s="316"/>
    </row>
    <row r="63" spans="1:6" s="135" customFormat="1" ht="20.25" customHeight="1">
      <c r="A63" s="155" t="s">
        <v>182</v>
      </c>
      <c r="B63" s="231" t="s">
        <v>63</v>
      </c>
      <c r="C63" s="216" t="s">
        <v>481</v>
      </c>
      <c r="D63" s="147">
        <v>8</v>
      </c>
      <c r="E63" s="319">
        <v>100</v>
      </c>
      <c r="F63" s="316"/>
    </row>
    <row r="64" spans="1:6" s="135" customFormat="1" ht="20.25" customHeight="1">
      <c r="A64" s="149" t="s">
        <v>296</v>
      </c>
      <c r="B64" s="232" t="s">
        <v>62</v>
      </c>
      <c r="C64" s="218" t="s">
        <v>481</v>
      </c>
      <c r="D64" s="154">
        <v>0</v>
      </c>
      <c r="E64" s="319">
        <v>100</v>
      </c>
      <c r="F64" s="316"/>
    </row>
    <row r="65" spans="1:6" s="135" customFormat="1" ht="31.5">
      <c r="A65" s="149" t="s">
        <v>297</v>
      </c>
      <c r="B65" s="153" t="s">
        <v>61</v>
      </c>
      <c r="C65" s="202" t="s">
        <v>481</v>
      </c>
      <c r="D65" s="142">
        <v>8</v>
      </c>
      <c r="E65" s="120">
        <f>IF((D63+D64)&gt;0,D65/(D63+D64)*100,)</f>
        <v>100</v>
      </c>
      <c r="F65" s="316"/>
    </row>
    <row r="66" spans="1:6" s="135" customFormat="1" ht="31.5">
      <c r="A66" s="155" t="s">
        <v>298</v>
      </c>
      <c r="B66" s="299" t="s">
        <v>60</v>
      </c>
      <c r="C66" s="202" t="s">
        <v>481</v>
      </c>
      <c r="D66" s="142">
        <v>0</v>
      </c>
      <c r="E66" s="120">
        <f>IF((D63+D64)&gt;0,D66/(D63+D64)*100,)</f>
        <v>0</v>
      </c>
      <c r="F66" s="316"/>
    </row>
    <row r="67" spans="1:6" s="135" customFormat="1" ht="31.5">
      <c r="A67" s="149" t="s">
        <v>299</v>
      </c>
      <c r="B67" s="153" t="s">
        <v>59</v>
      </c>
      <c r="C67" s="202" t="s">
        <v>481</v>
      </c>
      <c r="D67" s="142">
        <v>4</v>
      </c>
      <c r="E67" s="120">
        <f>IF((D63)&gt;0,D67/D63*100,)</f>
        <v>50</v>
      </c>
      <c r="F67" s="316"/>
    </row>
    <row r="68" spans="1:6" s="135" customFormat="1" ht="31.5">
      <c r="A68" s="149" t="s">
        <v>300</v>
      </c>
      <c r="B68" s="153" t="s">
        <v>58</v>
      </c>
      <c r="C68" s="202" t="s">
        <v>481</v>
      </c>
      <c r="D68" s="148">
        <v>0</v>
      </c>
      <c r="E68" s="120">
        <f>IF(D64&gt;0,D68/D64*100,)</f>
        <v>0</v>
      </c>
      <c r="F68" s="316"/>
    </row>
    <row r="69" spans="1:6" s="135" customFormat="1" ht="31.5">
      <c r="A69" s="149" t="s">
        <v>301</v>
      </c>
      <c r="B69" s="153" t="s">
        <v>57</v>
      </c>
      <c r="C69" s="202" t="s">
        <v>481</v>
      </c>
      <c r="D69" s="148">
        <v>1</v>
      </c>
      <c r="E69" s="120">
        <f>IF((D63)&gt;0,D69/D63*100,)</f>
        <v>12.5</v>
      </c>
      <c r="F69" s="316"/>
    </row>
    <row r="70" spans="1:6" s="135" customFormat="1" ht="31.5">
      <c r="A70" s="149" t="s">
        <v>302</v>
      </c>
      <c r="B70" s="153" t="s">
        <v>56</v>
      </c>
      <c r="C70" s="202" t="s">
        <v>481</v>
      </c>
      <c r="D70" s="148">
        <v>0</v>
      </c>
      <c r="E70" s="120">
        <f>IF((D64)&gt;0,D70/D64*100,)</f>
        <v>0</v>
      </c>
      <c r="F70" s="316"/>
    </row>
    <row r="71" spans="1:5" ht="31.5">
      <c r="A71" s="155" t="s">
        <v>303</v>
      </c>
      <c r="B71" s="140" t="s">
        <v>55</v>
      </c>
      <c r="C71" s="198" t="s">
        <v>481</v>
      </c>
      <c r="D71" s="148">
        <v>1</v>
      </c>
      <c r="E71" s="120">
        <f>IF((D63)&gt;0,D71/D63*100,)</f>
        <v>12.5</v>
      </c>
    </row>
    <row r="72" spans="1:5" ht="31.5">
      <c r="A72" s="149" t="s">
        <v>304</v>
      </c>
      <c r="B72" s="140" t="s">
        <v>54</v>
      </c>
      <c r="C72" s="198" t="s">
        <v>481</v>
      </c>
      <c r="D72" s="148">
        <v>0</v>
      </c>
      <c r="E72" s="120">
        <f>IF((D64)&gt;0,D72/D64*100,)</f>
        <v>0</v>
      </c>
    </row>
    <row r="73" spans="1:6" ht="15.75">
      <c r="A73" s="152"/>
      <c r="B73" s="151" t="s">
        <v>53</v>
      </c>
      <c r="C73" s="150"/>
      <c r="D73" s="150"/>
      <c r="E73" s="320"/>
      <c r="F73" s="318"/>
    </row>
    <row r="74" spans="1:5" ht="63">
      <c r="A74" s="149" t="s">
        <v>183</v>
      </c>
      <c r="B74" s="5" t="s">
        <v>347</v>
      </c>
      <c r="C74" s="198" t="s">
        <v>481</v>
      </c>
      <c r="D74" s="133"/>
      <c r="E74" s="120">
        <f>IF($D$8&gt;0,D74/$D$8*100,)</f>
        <v>0</v>
      </c>
    </row>
    <row r="75" spans="1:5" ht="67.5" customHeight="1">
      <c r="A75" s="149" t="s">
        <v>184</v>
      </c>
      <c r="B75" s="284" t="s">
        <v>348</v>
      </c>
      <c r="C75" s="198" t="s">
        <v>481</v>
      </c>
      <c r="D75" s="133"/>
      <c r="E75" s="120">
        <f>IF($D$8&gt;0,D75/$D$8*100,)</f>
        <v>0</v>
      </c>
    </row>
    <row r="76" spans="1:5" ht="46.5" customHeight="1">
      <c r="A76" s="149" t="s">
        <v>185</v>
      </c>
      <c r="B76" s="228" t="s">
        <v>52</v>
      </c>
      <c r="C76" s="198" t="s">
        <v>481</v>
      </c>
      <c r="D76" s="148">
        <v>9</v>
      </c>
      <c r="E76" s="121">
        <f>IF((D39)&gt;0,D76/D39*100,)</f>
        <v>81.81818181818183</v>
      </c>
    </row>
    <row r="77" spans="1:5" ht="45">
      <c r="A77" s="149" t="s">
        <v>186</v>
      </c>
      <c r="B77" s="228" t="s">
        <v>51</v>
      </c>
      <c r="C77" s="198" t="s">
        <v>481</v>
      </c>
      <c r="D77" s="148">
        <v>9</v>
      </c>
      <c r="E77" s="120">
        <f>IF((D39)&gt;0,D77/D39*100,)</f>
        <v>81.81818181818183</v>
      </c>
    </row>
    <row r="78" spans="1:5" ht="60">
      <c r="A78" s="149" t="s">
        <v>305</v>
      </c>
      <c r="B78" s="228" t="s">
        <v>50</v>
      </c>
      <c r="C78" s="198" t="s">
        <v>481</v>
      </c>
      <c r="D78" s="148">
        <v>13</v>
      </c>
      <c r="E78" s="120">
        <f>IF((D39+D63)&gt;0,D78/(D39+D63)*100,)</f>
        <v>68.42105263157895</v>
      </c>
    </row>
    <row r="79" spans="1:6" ht="15">
      <c r="A79" s="132"/>
      <c r="B79" s="233" t="s">
        <v>49</v>
      </c>
      <c r="C79" s="65"/>
      <c r="D79" s="65"/>
      <c r="E79" s="99"/>
      <c r="F79" s="318"/>
    </row>
    <row r="80" spans="1:5" ht="45">
      <c r="A80" s="237" t="s">
        <v>187</v>
      </c>
      <c r="B80" s="238" t="s">
        <v>125</v>
      </c>
      <c r="C80" s="198" t="s">
        <v>481</v>
      </c>
      <c r="D80" s="229">
        <v>9</v>
      </c>
      <c r="E80" s="120">
        <f>IF($D$8&gt;0,D80/$D$8*100,)</f>
        <v>100</v>
      </c>
    </row>
    <row r="81" spans="1:5" ht="45">
      <c r="A81" s="237" t="s">
        <v>188</v>
      </c>
      <c r="B81" s="238" t="s">
        <v>308</v>
      </c>
      <c r="C81" s="198" t="s">
        <v>481</v>
      </c>
      <c r="D81" s="229">
        <v>7</v>
      </c>
      <c r="E81" s="121">
        <f>IF($D$8&gt;0,D81/$D$8*100,)</f>
        <v>77.77777777777779</v>
      </c>
    </row>
    <row r="82" spans="1:5" ht="45">
      <c r="A82" s="237" t="s">
        <v>189</v>
      </c>
      <c r="B82" s="228" t="s">
        <v>126</v>
      </c>
      <c r="C82" s="198" t="s">
        <v>481</v>
      </c>
      <c r="D82" s="133">
        <v>2</v>
      </c>
      <c r="E82" s="121">
        <f>IF((D39)&gt;0,D82/D39*100,)</f>
        <v>18.181818181818183</v>
      </c>
    </row>
    <row r="83" spans="1:5" ht="45">
      <c r="A83" s="237" t="s">
        <v>190</v>
      </c>
      <c r="B83" s="228" t="s">
        <v>48</v>
      </c>
      <c r="C83" s="198" t="s">
        <v>481</v>
      </c>
      <c r="D83" s="133">
        <v>8</v>
      </c>
      <c r="E83" s="120">
        <f>IF(D39&gt;0,D83/D39*100,)</f>
        <v>72.72727272727273</v>
      </c>
    </row>
    <row r="84" spans="1:5" ht="60">
      <c r="A84" s="237" t="s">
        <v>191</v>
      </c>
      <c r="B84" s="228" t="s">
        <v>47</v>
      </c>
      <c r="C84" s="198" t="s">
        <v>481</v>
      </c>
      <c r="D84" s="133">
        <v>6</v>
      </c>
      <c r="E84" s="120">
        <f>IF((D63)&gt;0,D84/D63*100,)</f>
        <v>75</v>
      </c>
    </row>
    <row r="85" spans="1:5" ht="45">
      <c r="A85" s="237" t="s">
        <v>192</v>
      </c>
      <c r="B85" s="228" t="s">
        <v>46</v>
      </c>
      <c r="C85" s="198" t="s">
        <v>481</v>
      </c>
      <c r="D85" s="62">
        <v>8</v>
      </c>
      <c r="E85" s="120">
        <f>IF((D63)&gt;0,D85/D63*100,)</f>
        <v>100</v>
      </c>
    </row>
    <row r="86" spans="1:5" ht="35.25" customHeight="1">
      <c r="A86" s="237" t="s">
        <v>193</v>
      </c>
      <c r="B86" s="140" t="s">
        <v>45</v>
      </c>
      <c r="C86" s="198" t="s">
        <v>481</v>
      </c>
      <c r="D86" s="147">
        <v>11</v>
      </c>
      <c r="E86" s="120">
        <f>IF(D39&gt;0,D86/D39*100,)</f>
        <v>100</v>
      </c>
    </row>
    <row r="87" spans="1:5" ht="15.75">
      <c r="A87" s="237" t="s">
        <v>195</v>
      </c>
      <c r="B87" s="292" t="s">
        <v>44</v>
      </c>
      <c r="C87" s="198" t="s">
        <v>481</v>
      </c>
      <c r="D87" s="147">
        <v>3</v>
      </c>
      <c r="E87" s="120">
        <f>IF(D39&gt;0,D87/D39*100,)</f>
        <v>27.27272727272727</v>
      </c>
    </row>
    <row r="88" spans="1:5" ht="15.75">
      <c r="A88" s="237" t="s">
        <v>196</v>
      </c>
      <c r="B88" s="292" t="s">
        <v>43</v>
      </c>
      <c r="C88" s="198" t="s">
        <v>481</v>
      </c>
      <c r="D88" s="147">
        <v>1</v>
      </c>
      <c r="E88" s="120">
        <f>IF(D39&gt;0,D88/D39*100,)</f>
        <v>9.090909090909092</v>
      </c>
    </row>
    <row r="89" spans="1:5" ht="31.5">
      <c r="A89" s="237" t="s">
        <v>197</v>
      </c>
      <c r="B89" s="292" t="s">
        <v>42</v>
      </c>
      <c r="C89" s="198" t="s">
        <v>481</v>
      </c>
      <c r="D89" s="147">
        <v>7</v>
      </c>
      <c r="E89" s="120">
        <f>IF(D39&gt;0,D89/D39*100,)</f>
        <v>63.63636363636363</v>
      </c>
    </row>
    <row r="90" spans="1:5" ht="32.25" thickBot="1">
      <c r="A90" s="242" t="s">
        <v>194</v>
      </c>
      <c r="B90" s="139" t="s">
        <v>41</v>
      </c>
      <c r="C90" s="199" t="s">
        <v>481</v>
      </c>
      <c r="D90" s="138">
        <v>11</v>
      </c>
      <c r="E90" s="119">
        <f>IF(D39&gt;0,D90/D39*100,)</f>
        <v>100</v>
      </c>
    </row>
    <row r="91" spans="1:5" ht="31.5">
      <c r="A91" s="241" t="s">
        <v>198</v>
      </c>
      <c r="B91" s="124" t="s">
        <v>40</v>
      </c>
      <c r="C91" s="203" t="s">
        <v>481</v>
      </c>
      <c r="D91" s="147">
        <v>8</v>
      </c>
      <c r="E91" s="121">
        <f>IF(D63&gt;0,D91/D63*100,)</f>
        <v>100</v>
      </c>
    </row>
    <row r="92" spans="1:5" ht="31.5">
      <c r="A92" s="237" t="s">
        <v>199</v>
      </c>
      <c r="B92" s="140" t="s">
        <v>39</v>
      </c>
      <c r="C92" s="198" t="s">
        <v>481</v>
      </c>
      <c r="D92" s="142">
        <v>0</v>
      </c>
      <c r="E92" s="120">
        <f>IF(D63&gt;0,D92/D63*100,)</f>
        <v>0</v>
      </c>
    </row>
    <row r="93" spans="1:5" ht="32.25" thickBot="1">
      <c r="A93" s="242" t="s">
        <v>200</v>
      </c>
      <c r="B93" s="139" t="s">
        <v>38</v>
      </c>
      <c r="C93" s="199" t="s">
        <v>481</v>
      </c>
      <c r="D93" s="138">
        <v>0</v>
      </c>
      <c r="E93" s="119">
        <f>IF(D63&gt;0,D93/D63*100,)</f>
        <v>0</v>
      </c>
    </row>
    <row r="94" spans="1:5" ht="50.25" customHeight="1">
      <c r="A94" s="241" t="s">
        <v>201</v>
      </c>
      <c r="B94" s="124" t="s">
        <v>37</v>
      </c>
      <c r="C94" s="203" t="s">
        <v>481</v>
      </c>
      <c r="D94" s="147">
        <v>1</v>
      </c>
      <c r="E94" s="121">
        <f>IF(D63&gt;0,D94/D63*100,)</f>
        <v>12.5</v>
      </c>
    </row>
    <row r="95" spans="1:5" ht="50.25" customHeight="1">
      <c r="A95" s="237" t="s">
        <v>202</v>
      </c>
      <c r="B95" s="140" t="s">
        <v>36</v>
      </c>
      <c r="C95" s="198" t="s">
        <v>481</v>
      </c>
      <c r="D95" s="142">
        <v>0</v>
      </c>
      <c r="E95" s="120">
        <f>IF(D63&gt;0,D95/D63*100,)</f>
        <v>0</v>
      </c>
    </row>
    <row r="96" spans="1:5" ht="36" customHeight="1">
      <c r="A96" s="237" t="s">
        <v>203</v>
      </c>
      <c r="B96" s="140" t="s">
        <v>35</v>
      </c>
      <c r="C96" s="198" t="s">
        <v>481</v>
      </c>
      <c r="D96" s="133">
        <v>0</v>
      </c>
      <c r="E96" s="120">
        <f>IF(D63&gt;0,D96/D63*100,)</f>
        <v>0</v>
      </c>
    </row>
    <row r="97" spans="1:5" ht="35.25" customHeight="1" thickBot="1">
      <c r="A97" s="242" t="s">
        <v>204</v>
      </c>
      <c r="B97" s="139" t="s">
        <v>34</v>
      </c>
      <c r="C97" s="199" t="s">
        <v>481</v>
      </c>
      <c r="D97" s="138">
        <v>1</v>
      </c>
      <c r="E97" s="119">
        <f>IF(D63&gt;0,D97/D63*100,)</f>
        <v>12.5</v>
      </c>
    </row>
    <row r="98" spans="1:5" ht="31.5">
      <c r="A98" s="241" t="s">
        <v>205</v>
      </c>
      <c r="B98" s="124" t="s">
        <v>33</v>
      </c>
      <c r="C98" s="198" t="s">
        <v>481</v>
      </c>
      <c r="D98" s="147">
        <v>3</v>
      </c>
      <c r="E98" s="121">
        <f>IF(D63&gt;0,D98/D63*100,)</f>
        <v>37.5</v>
      </c>
    </row>
    <row r="99" spans="1:5" ht="15.75">
      <c r="A99" s="237" t="s">
        <v>207</v>
      </c>
      <c r="B99" s="294" t="s">
        <v>32</v>
      </c>
      <c r="C99" s="198" t="s">
        <v>481</v>
      </c>
      <c r="D99" s="147">
        <v>0</v>
      </c>
      <c r="E99" s="120">
        <f>IF(D63&gt;0,D99/D63*100,)</f>
        <v>0</v>
      </c>
    </row>
    <row r="100" spans="1:5" ht="15.75">
      <c r="A100" s="237" t="s">
        <v>208</v>
      </c>
      <c r="B100" s="294" t="s">
        <v>31</v>
      </c>
      <c r="C100" s="198" t="s">
        <v>481</v>
      </c>
      <c r="D100" s="147">
        <v>0</v>
      </c>
      <c r="E100" s="120">
        <f>IF(D63&gt;0,D100/D63*100,)</f>
        <v>0</v>
      </c>
    </row>
    <row r="101" spans="1:5" ht="15.75">
      <c r="A101" s="237" t="s">
        <v>209</v>
      </c>
      <c r="B101" s="294" t="s">
        <v>30</v>
      </c>
      <c r="C101" s="198" t="s">
        <v>481</v>
      </c>
      <c r="D101" s="147">
        <v>3</v>
      </c>
      <c r="E101" s="120">
        <f>IF(D63&gt;0,D101/D63*100,)</f>
        <v>37.5</v>
      </c>
    </row>
    <row r="102" spans="1:5" ht="66.75" customHeight="1">
      <c r="A102" s="237" t="s">
        <v>206</v>
      </c>
      <c r="B102" s="140" t="s">
        <v>29</v>
      </c>
      <c r="C102" s="198" t="s">
        <v>481</v>
      </c>
      <c r="D102" s="147">
        <v>3</v>
      </c>
      <c r="E102" s="120">
        <f>IF(D63&gt;0,D102/D63*100,)</f>
        <v>37.5</v>
      </c>
    </row>
    <row r="103" spans="1:5" ht="50.25" customHeight="1">
      <c r="A103" s="237" t="s">
        <v>210</v>
      </c>
      <c r="B103" s="140" t="s">
        <v>28</v>
      </c>
      <c r="C103" s="198" t="s">
        <v>481</v>
      </c>
      <c r="D103" s="133">
        <v>0</v>
      </c>
      <c r="E103" s="120">
        <f>IF(D63&gt;0,D103/D63*100,)</f>
        <v>0</v>
      </c>
    </row>
    <row r="104" spans="1:5" ht="63">
      <c r="A104" s="237" t="s">
        <v>211</v>
      </c>
      <c r="B104" s="140" t="s">
        <v>27</v>
      </c>
      <c r="C104" s="198" t="s">
        <v>481</v>
      </c>
      <c r="D104" s="133">
        <v>3</v>
      </c>
      <c r="E104" s="120">
        <f>IF(D63&gt;0,D104/D63*100,)</f>
        <v>37.5</v>
      </c>
    </row>
    <row r="105" spans="1:6" ht="18.75" customHeight="1">
      <c r="A105" s="152"/>
      <c r="B105" s="234" t="s">
        <v>26</v>
      </c>
      <c r="C105" s="146"/>
      <c r="D105" s="146"/>
      <c r="E105" s="145"/>
      <c r="F105" s="318"/>
    </row>
    <row r="106" spans="1:5" ht="18.75" customHeight="1">
      <c r="A106" s="149" t="s">
        <v>212</v>
      </c>
      <c r="B106" s="235" t="s">
        <v>25</v>
      </c>
      <c r="C106" s="198" t="s">
        <v>481</v>
      </c>
      <c r="D106" s="70">
        <v>129</v>
      </c>
      <c r="E106" s="120"/>
    </row>
    <row r="107" spans="1:5" ht="15.75">
      <c r="A107" s="149" t="s">
        <v>213</v>
      </c>
      <c r="B107" s="140" t="s">
        <v>24</v>
      </c>
      <c r="C107" s="198" t="s">
        <v>481</v>
      </c>
      <c r="D107" s="195">
        <f>SUM(D108:D114)</f>
        <v>74</v>
      </c>
      <c r="E107" s="144">
        <f>SUM(E108:E114)</f>
        <v>100</v>
      </c>
    </row>
    <row r="108" spans="1:5" ht="15.75">
      <c r="A108" s="149" t="s">
        <v>214</v>
      </c>
      <c r="B108" s="292" t="s">
        <v>23</v>
      </c>
      <c r="C108" s="198" t="s">
        <v>481</v>
      </c>
      <c r="D108" s="133">
        <v>11</v>
      </c>
      <c r="E108" s="120">
        <f>IF(SUM(D107)&gt;0,D108/D107*100,)</f>
        <v>14.864864864864865</v>
      </c>
    </row>
    <row r="109" spans="1:5" ht="15.75">
      <c r="A109" s="149" t="s">
        <v>215</v>
      </c>
      <c r="B109" s="292" t="s">
        <v>22</v>
      </c>
      <c r="C109" s="198" t="s">
        <v>481</v>
      </c>
      <c r="D109" s="133">
        <v>12</v>
      </c>
      <c r="E109" s="120">
        <f>IF(D107&gt;0,D109/D107*100,)</f>
        <v>16.216216216216218</v>
      </c>
    </row>
    <row r="110" spans="1:5" ht="15.75">
      <c r="A110" s="149" t="s">
        <v>216</v>
      </c>
      <c r="B110" s="292" t="s">
        <v>21</v>
      </c>
      <c r="C110" s="198" t="s">
        <v>481</v>
      </c>
      <c r="D110" s="133">
        <v>16</v>
      </c>
      <c r="E110" s="120">
        <f>IF(D107&gt;0,D110/D107*100,)</f>
        <v>21.62162162162162</v>
      </c>
    </row>
    <row r="111" spans="1:5" ht="15.75">
      <c r="A111" s="149" t="s">
        <v>217</v>
      </c>
      <c r="B111" s="292" t="s">
        <v>20</v>
      </c>
      <c r="C111" s="198" t="s">
        <v>481</v>
      </c>
      <c r="D111" s="133">
        <v>10</v>
      </c>
      <c r="E111" s="120">
        <f>IF(D107&gt;0,D111/D107*100,)</f>
        <v>13.513513513513514</v>
      </c>
    </row>
    <row r="112" spans="1:5" ht="15.75">
      <c r="A112" s="149" t="s">
        <v>218</v>
      </c>
      <c r="B112" s="292" t="s">
        <v>19</v>
      </c>
      <c r="C112" s="198" t="s">
        <v>481</v>
      </c>
      <c r="D112" s="133">
        <v>11</v>
      </c>
      <c r="E112" s="120">
        <f>IF(D107&gt;0,D112/D107*100,)</f>
        <v>14.864864864864865</v>
      </c>
    </row>
    <row r="113" spans="1:5" ht="15.75">
      <c r="A113" s="149" t="s">
        <v>219</v>
      </c>
      <c r="B113" s="292" t="s">
        <v>18</v>
      </c>
      <c r="C113" s="198" t="s">
        <v>481</v>
      </c>
      <c r="D113" s="133">
        <v>6</v>
      </c>
      <c r="E113" s="120">
        <f>IF(D107&gt;0,D113/D107*100,)</f>
        <v>8.108108108108109</v>
      </c>
    </row>
    <row r="114" spans="1:5" ht="15.75">
      <c r="A114" s="149" t="s">
        <v>220</v>
      </c>
      <c r="B114" s="292" t="s">
        <v>17</v>
      </c>
      <c r="C114" s="198" t="s">
        <v>481</v>
      </c>
      <c r="D114" s="133">
        <v>8</v>
      </c>
      <c r="E114" s="120">
        <f>IF(D107&gt;0,D114/D107*100,)</f>
        <v>10.81081081081081</v>
      </c>
    </row>
    <row r="115" spans="1:5" ht="32.25" thickBot="1">
      <c r="A115" s="158" t="s">
        <v>221</v>
      </c>
      <c r="B115" s="139" t="s">
        <v>16</v>
      </c>
      <c r="C115" s="199" t="s">
        <v>481</v>
      </c>
      <c r="D115" s="141">
        <v>0</v>
      </c>
      <c r="E115" s="119">
        <f>IF($D$106&gt;0,D115/$D$106*100,)</f>
        <v>0</v>
      </c>
    </row>
    <row r="116" spans="1:5" ht="32.25" customHeight="1" thickBot="1">
      <c r="A116" s="334" t="s">
        <v>222</v>
      </c>
      <c r="B116" s="127" t="s">
        <v>15</v>
      </c>
      <c r="C116" s="204" t="s">
        <v>481</v>
      </c>
      <c r="D116" s="143">
        <v>36</v>
      </c>
      <c r="E116" s="136">
        <f>IF(SUM($D$108:$D$114)&gt;0,D116/SUM($D$108:$D$114)*100,)</f>
        <v>48.64864864864865</v>
      </c>
    </row>
    <row r="117" spans="1:5" ht="33" customHeight="1">
      <c r="A117" s="155" t="s">
        <v>223</v>
      </c>
      <c r="B117" s="124" t="s">
        <v>14</v>
      </c>
      <c r="C117" s="203" t="s">
        <v>481</v>
      </c>
      <c r="D117" s="142">
        <v>6</v>
      </c>
      <c r="E117" s="121">
        <f>IF(SUM($D$110:$D$114)&gt;0,D117/SUM($D$110:$D$114)*100,)</f>
        <v>11.76470588235294</v>
      </c>
    </row>
    <row r="118" spans="1:5" ht="35.25" customHeight="1">
      <c r="A118" s="149" t="s">
        <v>224</v>
      </c>
      <c r="B118" s="140" t="s">
        <v>13</v>
      </c>
      <c r="C118" s="198" t="s">
        <v>481</v>
      </c>
      <c r="D118" s="133">
        <v>4</v>
      </c>
      <c r="E118" s="120">
        <f>IF(SUM($D$110:$D$114)&gt;0,D118/SUM($D$110:$D$114)*100,)</f>
        <v>7.8431372549019605</v>
      </c>
    </row>
    <row r="119" spans="1:5" ht="47.25">
      <c r="A119" s="149" t="s">
        <v>225</v>
      </c>
      <c r="B119" s="140" t="s">
        <v>12</v>
      </c>
      <c r="C119" s="198" t="s">
        <v>771</v>
      </c>
      <c r="D119" s="133">
        <v>4</v>
      </c>
      <c r="E119" s="120">
        <f>IF(SUM($D$110:$D$114)&gt;0,D119/SUM($D$110:$D$114)*100,)</f>
        <v>7.8431372549019605</v>
      </c>
    </row>
    <row r="120" spans="1:5" ht="34.5" customHeight="1" thickBot="1">
      <c r="A120" s="158" t="s">
        <v>226</v>
      </c>
      <c r="B120" s="139" t="s">
        <v>11</v>
      </c>
      <c r="C120" s="199" t="s">
        <v>771</v>
      </c>
      <c r="D120" s="141">
        <v>4</v>
      </c>
      <c r="E120" s="125">
        <f>IF(SUM($D$110:$D$114)&gt;0,D120/SUM($D$110:$D$114)*100,)</f>
        <v>7.8431372549019605</v>
      </c>
    </row>
    <row r="121" spans="1:5" ht="35.25" customHeight="1">
      <c r="A121" s="155" t="s">
        <v>227</v>
      </c>
      <c r="B121" s="124" t="s">
        <v>10</v>
      </c>
      <c r="C121" s="198" t="s">
        <v>481</v>
      </c>
      <c r="D121" s="142">
        <v>0</v>
      </c>
      <c r="E121" s="121">
        <f aca="true" t="shared" si="1" ref="E121:E126">IF(SUM($D$112:$D$114)&gt;0,D121/SUM($D$112:$D$114)*100,)</f>
        <v>0</v>
      </c>
    </row>
    <row r="122" spans="1:5" ht="34.5" customHeight="1">
      <c r="A122" s="149" t="s">
        <v>228</v>
      </c>
      <c r="B122" s="140" t="s">
        <v>9</v>
      </c>
      <c r="C122" s="198" t="s">
        <v>481</v>
      </c>
      <c r="D122" s="133">
        <v>0</v>
      </c>
      <c r="E122" s="120">
        <f t="shared" si="1"/>
        <v>0</v>
      </c>
    </row>
    <row r="123" spans="1:5" ht="47.25">
      <c r="A123" s="149" t="s">
        <v>229</v>
      </c>
      <c r="B123" s="140" t="s">
        <v>8</v>
      </c>
      <c r="C123" s="198" t="s">
        <v>771</v>
      </c>
      <c r="D123" s="133">
        <v>0</v>
      </c>
      <c r="E123" s="120">
        <f t="shared" si="1"/>
        <v>0</v>
      </c>
    </row>
    <row r="124" spans="1:5" ht="35.25" customHeight="1">
      <c r="A124" s="149" t="s">
        <v>230</v>
      </c>
      <c r="B124" s="140" t="s">
        <v>7</v>
      </c>
      <c r="C124" s="198" t="s">
        <v>771</v>
      </c>
      <c r="D124" s="131">
        <v>0</v>
      </c>
      <c r="E124" s="120">
        <f t="shared" si="1"/>
        <v>0</v>
      </c>
    </row>
    <row r="125" spans="1:5" ht="36.75" customHeight="1">
      <c r="A125" s="149" t="s">
        <v>231</v>
      </c>
      <c r="B125" s="140" t="s">
        <v>6</v>
      </c>
      <c r="C125" s="198" t="s">
        <v>481</v>
      </c>
      <c r="D125" s="133">
        <v>0</v>
      </c>
      <c r="E125" s="120">
        <f t="shared" si="1"/>
        <v>0</v>
      </c>
    </row>
    <row r="126" spans="1:5" ht="36.75" customHeight="1">
      <c r="A126" s="149" t="s">
        <v>232</v>
      </c>
      <c r="B126" s="140" t="s">
        <v>5</v>
      </c>
      <c r="C126" s="198" t="s">
        <v>481</v>
      </c>
      <c r="D126" s="133">
        <v>0</v>
      </c>
      <c r="E126" s="120">
        <f t="shared" si="1"/>
        <v>0</v>
      </c>
    </row>
    <row r="127" spans="1:5" ht="34.5" customHeight="1">
      <c r="A127" s="149" t="s">
        <v>233</v>
      </c>
      <c r="B127" s="140" t="s">
        <v>4</v>
      </c>
      <c r="C127" s="198" t="s">
        <v>771</v>
      </c>
      <c r="D127" s="133">
        <v>0</v>
      </c>
      <c r="E127" s="120">
        <f>IF(SUM($D$112:$D$114)&gt;0,D127/SUM($D$112:$D$114)*100,)</f>
        <v>0</v>
      </c>
    </row>
    <row r="128" spans="1:5" ht="32.25" thickBot="1">
      <c r="A128" s="158" t="s">
        <v>234</v>
      </c>
      <c r="B128" s="139" t="s">
        <v>3</v>
      </c>
      <c r="C128" s="199" t="s">
        <v>771</v>
      </c>
      <c r="D128" s="141">
        <v>0</v>
      </c>
      <c r="E128" s="119">
        <f>IF(SUM($D$112:$D$114)&gt;0,D128/SUM($D$112:$D$114)*100,)</f>
        <v>0</v>
      </c>
    </row>
    <row r="129" spans="1:5" ht="50.25" customHeight="1">
      <c r="A129" s="155" t="s">
        <v>235</v>
      </c>
      <c r="B129" s="124" t="s">
        <v>2</v>
      </c>
      <c r="C129" s="203" t="s">
        <v>481</v>
      </c>
      <c r="D129" s="134">
        <v>0</v>
      </c>
      <c r="E129" s="121">
        <f aca="true" t="shared" si="2" ref="E129:E134">IF($D$107&gt;0,D129/$D$107)*100</f>
        <v>0</v>
      </c>
    </row>
    <row r="130" spans="1:5" ht="63">
      <c r="A130" s="149" t="s">
        <v>236</v>
      </c>
      <c r="B130" s="140" t="s">
        <v>1</v>
      </c>
      <c r="C130" s="198" t="s">
        <v>481</v>
      </c>
      <c r="D130" s="133">
        <v>0</v>
      </c>
      <c r="E130" s="121">
        <f t="shared" si="2"/>
        <v>0</v>
      </c>
    </row>
    <row r="131" spans="1:5" ht="51" customHeight="1" thickBot="1">
      <c r="A131" s="158" t="s">
        <v>237</v>
      </c>
      <c r="B131" s="139" t="s">
        <v>0</v>
      </c>
      <c r="C131" s="199" t="s">
        <v>771</v>
      </c>
      <c r="D131" s="138">
        <v>0</v>
      </c>
      <c r="E131" s="119">
        <f t="shared" si="2"/>
        <v>0</v>
      </c>
    </row>
    <row r="132" spans="1:5" ht="34.5" customHeight="1">
      <c r="A132" s="155" t="s">
        <v>238</v>
      </c>
      <c r="B132" s="124" t="s">
        <v>774</v>
      </c>
      <c r="C132" s="203" t="s">
        <v>481</v>
      </c>
      <c r="D132" s="134">
        <v>74</v>
      </c>
      <c r="E132" s="121">
        <f t="shared" si="2"/>
        <v>100</v>
      </c>
    </row>
    <row r="133" spans="1:5" ht="47.25">
      <c r="A133" s="149" t="s">
        <v>239</v>
      </c>
      <c r="B133" s="140" t="s">
        <v>773</v>
      </c>
      <c r="C133" s="198" t="s">
        <v>481</v>
      </c>
      <c r="D133" s="133">
        <v>2</v>
      </c>
      <c r="E133" s="121">
        <f t="shared" si="2"/>
        <v>2.7027027027027026</v>
      </c>
    </row>
    <row r="134" spans="1:5" ht="34.5" customHeight="1" thickBot="1">
      <c r="A134" s="158" t="s">
        <v>240</v>
      </c>
      <c r="B134" s="139" t="s">
        <v>772</v>
      </c>
      <c r="C134" s="199" t="s">
        <v>771</v>
      </c>
      <c r="D134" s="138">
        <v>15</v>
      </c>
      <c r="E134" s="119">
        <f t="shared" si="2"/>
        <v>20.27027027027027</v>
      </c>
    </row>
    <row r="135" spans="1:6" s="135" customFormat="1" ht="48" thickBot="1">
      <c r="A135" s="334" t="s">
        <v>241</v>
      </c>
      <c r="B135" s="123" t="s">
        <v>770</v>
      </c>
      <c r="C135" s="205" t="s">
        <v>481</v>
      </c>
      <c r="D135" s="137">
        <v>0</v>
      </c>
      <c r="E135" s="136">
        <f>IF(SUM(D111:D114)&gt;0,D135/SUM(D111:D114))*100</f>
        <v>0</v>
      </c>
      <c r="F135" s="201"/>
    </row>
    <row r="136" spans="1:6" s="135" customFormat="1" ht="35.25" customHeight="1">
      <c r="A136" s="155" t="s">
        <v>242</v>
      </c>
      <c r="B136" s="124" t="s">
        <v>329</v>
      </c>
      <c r="C136" s="206" t="s">
        <v>481</v>
      </c>
      <c r="D136" s="76">
        <v>0</v>
      </c>
      <c r="E136" s="121">
        <f>IF(D106&gt;0,D136/D106)*100</f>
        <v>0</v>
      </c>
      <c r="F136" s="201"/>
    </row>
    <row r="137" spans="1:6" s="135" customFormat="1" ht="18" customHeight="1">
      <c r="A137" s="149" t="s">
        <v>244</v>
      </c>
      <c r="B137" s="297" t="s">
        <v>250</v>
      </c>
      <c r="C137" s="202" t="s">
        <v>481</v>
      </c>
      <c r="D137" s="30">
        <v>0</v>
      </c>
      <c r="E137" s="120">
        <f>IF($D$136&gt;0,D137/$D$136)*100</f>
        <v>0</v>
      </c>
      <c r="F137" s="316"/>
    </row>
    <row r="138" spans="1:6" s="135" customFormat="1" ht="30.75" thickBot="1">
      <c r="A138" s="158" t="s">
        <v>245</v>
      </c>
      <c r="B138" s="298" t="s">
        <v>251</v>
      </c>
      <c r="C138" s="207" t="s">
        <v>481</v>
      </c>
      <c r="D138" s="81">
        <v>0</v>
      </c>
      <c r="E138" s="119">
        <f>IF($D$136&gt;0,D138/$D$136)*100</f>
        <v>0</v>
      </c>
      <c r="F138" s="316"/>
    </row>
    <row r="139" spans="1:5" ht="47.25">
      <c r="A139" s="155" t="s">
        <v>243</v>
      </c>
      <c r="B139" s="160" t="s">
        <v>343</v>
      </c>
      <c r="C139" s="203" t="s">
        <v>481</v>
      </c>
      <c r="D139" s="134">
        <v>0</v>
      </c>
      <c r="E139" s="121">
        <f>IF(D106&gt;0,D139/D106)*100</f>
        <v>0</v>
      </c>
    </row>
    <row r="140" spans="1:5" ht="30">
      <c r="A140" s="149" t="s">
        <v>246</v>
      </c>
      <c r="B140" s="296" t="s">
        <v>249</v>
      </c>
      <c r="C140" s="198" t="s">
        <v>481</v>
      </c>
      <c r="D140" s="133">
        <v>0</v>
      </c>
      <c r="E140" s="120">
        <f>IF(D106&gt;0,D140/D106)*100</f>
        <v>0</v>
      </c>
    </row>
    <row r="141" spans="1:5" ht="30">
      <c r="A141" s="149" t="s">
        <v>247</v>
      </c>
      <c r="B141" s="296" t="s">
        <v>248</v>
      </c>
      <c r="C141" s="198" t="s">
        <v>481</v>
      </c>
      <c r="D141" s="133">
        <v>0</v>
      </c>
      <c r="E141" s="120">
        <f>IF(D106&gt;0,D141/D106)*100</f>
        <v>0</v>
      </c>
    </row>
    <row r="142" spans="1:6" ht="31.5">
      <c r="A142" s="152"/>
      <c r="B142" s="151" t="s">
        <v>769</v>
      </c>
      <c r="C142" s="45"/>
      <c r="D142" s="45"/>
      <c r="E142" s="145"/>
      <c r="F142" s="318"/>
    </row>
    <row r="143" spans="1:5" ht="36" customHeight="1" thickBot="1">
      <c r="A143" s="335" t="s">
        <v>252</v>
      </c>
      <c r="B143" s="139" t="s">
        <v>768</v>
      </c>
      <c r="C143" s="196" t="s">
        <v>767</v>
      </c>
      <c r="D143" s="81">
        <v>0</v>
      </c>
      <c r="E143" s="321"/>
    </row>
    <row r="144" spans="1:5" ht="31.5">
      <c r="A144" s="336" t="s">
        <v>253</v>
      </c>
      <c r="B144" s="124" t="s">
        <v>766</v>
      </c>
      <c r="C144" s="130" t="s">
        <v>765</v>
      </c>
      <c r="D144" s="194">
        <f>IF(AND((D145+D146+D147+D148)=4),1,0)</f>
        <v>0</v>
      </c>
      <c r="E144" s="322">
        <f>SUM(E145:E148)</f>
        <v>75</v>
      </c>
    </row>
    <row r="145" spans="1:5" ht="31.5">
      <c r="A145" s="337" t="s">
        <v>255</v>
      </c>
      <c r="B145" s="292" t="s">
        <v>764</v>
      </c>
      <c r="C145" s="130" t="s">
        <v>488</v>
      </c>
      <c r="D145" s="30">
        <v>1</v>
      </c>
      <c r="E145" s="120">
        <f>D145*25</f>
        <v>25</v>
      </c>
    </row>
    <row r="146" spans="1:5" ht="25.5">
      <c r="A146" s="337" t="s">
        <v>256</v>
      </c>
      <c r="B146" s="292" t="s">
        <v>763</v>
      </c>
      <c r="C146" s="130" t="s">
        <v>488</v>
      </c>
      <c r="D146" s="30">
        <v>1</v>
      </c>
      <c r="E146" s="120">
        <f>D146*25</f>
        <v>25</v>
      </c>
    </row>
    <row r="147" spans="1:5" ht="31.5">
      <c r="A147" s="337" t="s">
        <v>257</v>
      </c>
      <c r="B147" s="292" t="s">
        <v>762</v>
      </c>
      <c r="C147" s="130" t="s">
        <v>488</v>
      </c>
      <c r="D147" s="30">
        <v>0</v>
      </c>
      <c r="E147" s="120">
        <f>D147*25</f>
        <v>0</v>
      </c>
    </row>
    <row r="148" spans="1:5" ht="26.25" thickBot="1">
      <c r="A148" s="338" t="s">
        <v>258</v>
      </c>
      <c r="B148" s="293" t="s">
        <v>761</v>
      </c>
      <c r="C148" s="128" t="s">
        <v>488</v>
      </c>
      <c r="D148" s="81">
        <v>1</v>
      </c>
      <c r="E148" s="119">
        <f>D148*25</f>
        <v>25</v>
      </c>
    </row>
    <row r="149" spans="1:5" ht="33.75" customHeight="1" thickBot="1">
      <c r="A149" s="336" t="s">
        <v>254</v>
      </c>
      <c r="B149" s="124" t="s">
        <v>344</v>
      </c>
      <c r="C149" s="130" t="s">
        <v>488</v>
      </c>
      <c r="D149" s="81">
        <v>1</v>
      </c>
      <c r="E149" s="322"/>
    </row>
    <row r="150" spans="1:5" ht="47.25">
      <c r="A150" s="337" t="s">
        <v>259</v>
      </c>
      <c r="B150" s="140" t="s">
        <v>328</v>
      </c>
      <c r="C150" s="198" t="s">
        <v>481</v>
      </c>
      <c r="D150" s="195">
        <f>SUM(D151:D153)</f>
        <v>129</v>
      </c>
      <c r="E150" s="120">
        <f>IF(D106&gt;0,D150/D106)*100</f>
        <v>100</v>
      </c>
    </row>
    <row r="151" spans="1:5" ht="15.75">
      <c r="A151" s="337" t="s">
        <v>261</v>
      </c>
      <c r="B151" s="294" t="s">
        <v>760</v>
      </c>
      <c r="C151" s="198" t="s">
        <v>481</v>
      </c>
      <c r="D151" s="30">
        <v>0</v>
      </c>
      <c r="E151" s="120">
        <f>IF(D106&gt;0,D151/D106)*100</f>
        <v>0</v>
      </c>
    </row>
    <row r="152" spans="1:5" ht="15.75">
      <c r="A152" s="337" t="s">
        <v>262</v>
      </c>
      <c r="B152" s="294" t="s">
        <v>759</v>
      </c>
      <c r="C152" s="198" t="s">
        <v>481</v>
      </c>
      <c r="D152" s="30">
        <v>92</v>
      </c>
      <c r="E152" s="120">
        <f>IF(D106&gt;0,D152/D106)*100</f>
        <v>71.31782945736434</v>
      </c>
    </row>
    <row r="153" spans="1:5" ht="16.5" thickBot="1">
      <c r="A153" s="338" t="s">
        <v>263</v>
      </c>
      <c r="B153" s="295" t="s">
        <v>758</v>
      </c>
      <c r="C153" s="199" t="s">
        <v>481</v>
      </c>
      <c r="D153" s="81">
        <v>37</v>
      </c>
      <c r="E153" s="119">
        <f>IF(D106&gt;0,D153/D106)*100</f>
        <v>28.68217054263566</v>
      </c>
    </row>
    <row r="154" spans="1:5" ht="49.5" customHeight="1">
      <c r="A154" s="336" t="s">
        <v>260</v>
      </c>
      <c r="B154" s="124" t="s">
        <v>327</v>
      </c>
      <c r="C154" s="203"/>
      <c r="D154" s="195">
        <f>IF(SUM(D155:D159)&gt;1,"Ошибка",SUM(D155:D159))</f>
        <v>1</v>
      </c>
      <c r="E154" s="323">
        <f>SUM(E155:E159)</f>
        <v>100</v>
      </c>
    </row>
    <row r="155" spans="1:5" ht="17.25" customHeight="1">
      <c r="A155" s="337" t="s">
        <v>264</v>
      </c>
      <c r="B155" s="294" t="s">
        <v>757</v>
      </c>
      <c r="C155" s="129" t="s">
        <v>488</v>
      </c>
      <c r="D155" s="30"/>
      <c r="E155" s="323">
        <f>D155*20</f>
        <v>0</v>
      </c>
    </row>
    <row r="156" spans="1:5" ht="17.25" customHeight="1">
      <c r="A156" s="337" t="s">
        <v>265</v>
      </c>
      <c r="B156" s="294" t="s">
        <v>756</v>
      </c>
      <c r="C156" s="129" t="s">
        <v>488</v>
      </c>
      <c r="D156" s="30"/>
      <c r="E156" s="323">
        <f>D156*40</f>
        <v>0</v>
      </c>
    </row>
    <row r="157" spans="1:5" ht="17.25" customHeight="1">
      <c r="A157" s="337" t="s">
        <v>266</v>
      </c>
      <c r="B157" s="294" t="s">
        <v>755</v>
      </c>
      <c r="C157" s="129" t="s">
        <v>488</v>
      </c>
      <c r="D157" s="30"/>
      <c r="E157" s="323">
        <f>D157*60</f>
        <v>0</v>
      </c>
    </row>
    <row r="158" spans="1:5" ht="17.25" customHeight="1">
      <c r="A158" s="337" t="s">
        <v>267</v>
      </c>
      <c r="B158" s="294" t="s">
        <v>754</v>
      </c>
      <c r="C158" s="129" t="s">
        <v>488</v>
      </c>
      <c r="D158" s="30"/>
      <c r="E158" s="323">
        <f>D158*80</f>
        <v>0</v>
      </c>
    </row>
    <row r="159" spans="1:5" ht="17.25" customHeight="1" thickBot="1">
      <c r="A159" s="338" t="s">
        <v>268</v>
      </c>
      <c r="B159" s="295" t="s">
        <v>753</v>
      </c>
      <c r="C159" s="128" t="s">
        <v>488</v>
      </c>
      <c r="D159" s="126">
        <v>1</v>
      </c>
      <c r="E159" s="324">
        <f>D159*100</f>
        <v>100</v>
      </c>
    </row>
    <row r="160" spans="1:5" ht="63.75" thickBot="1">
      <c r="A160" s="335" t="s">
        <v>269</v>
      </c>
      <c r="B160" s="127" t="s">
        <v>323</v>
      </c>
      <c r="C160" s="208" t="s">
        <v>481</v>
      </c>
      <c r="D160" s="126">
        <v>0</v>
      </c>
      <c r="E160" s="125">
        <f>IF($D$106&gt;0,D160/$D$106)*100</f>
        <v>0</v>
      </c>
    </row>
    <row r="161" spans="1:5" ht="47.25">
      <c r="A161" s="336" t="s">
        <v>270</v>
      </c>
      <c r="B161" s="124" t="s">
        <v>324</v>
      </c>
      <c r="C161" s="203" t="s">
        <v>481</v>
      </c>
      <c r="D161" s="327">
        <f>SUM(D162:D167)</f>
        <v>129</v>
      </c>
      <c r="E161" s="328">
        <f>IF($D$106&gt;0,D161/$D$106)*100</f>
        <v>100</v>
      </c>
    </row>
    <row r="162" spans="1:5" ht="21" customHeight="1">
      <c r="A162" s="337" t="s">
        <v>273</v>
      </c>
      <c r="B162" s="292" t="s">
        <v>325</v>
      </c>
      <c r="C162" s="198" t="s">
        <v>481</v>
      </c>
      <c r="D162" s="30">
        <v>129</v>
      </c>
      <c r="E162" s="121">
        <f>IF(D106&gt;0,D162/D106)*100</f>
        <v>100</v>
      </c>
    </row>
    <row r="163" spans="1:5" ht="21" customHeight="1">
      <c r="A163" s="337" t="s">
        <v>274</v>
      </c>
      <c r="B163" s="292" t="s">
        <v>752</v>
      </c>
      <c r="C163" s="198" t="s">
        <v>481</v>
      </c>
      <c r="D163" s="30">
        <v>0</v>
      </c>
      <c r="E163" s="120">
        <f>IF(D106&gt;0,D163/D106)*100</f>
        <v>0</v>
      </c>
    </row>
    <row r="164" spans="1:5" ht="18.75" customHeight="1">
      <c r="A164" s="337" t="s">
        <v>275</v>
      </c>
      <c r="B164" s="292" t="s">
        <v>751</v>
      </c>
      <c r="C164" s="198" t="s">
        <v>481</v>
      </c>
      <c r="D164" s="30">
        <v>0</v>
      </c>
      <c r="E164" s="120">
        <f>IF(D106&gt;0,D164/D106)*100</f>
        <v>0</v>
      </c>
    </row>
    <row r="165" spans="1:5" ht="20.25" customHeight="1">
      <c r="A165" s="337" t="s">
        <v>276</v>
      </c>
      <c r="B165" s="292" t="s">
        <v>750</v>
      </c>
      <c r="C165" s="198" t="s">
        <v>481</v>
      </c>
      <c r="D165" s="30">
        <v>0</v>
      </c>
      <c r="E165" s="120">
        <f>IF(D106&gt;0,D165/D106)*100</f>
        <v>0</v>
      </c>
    </row>
    <row r="166" spans="1:5" ht="18" customHeight="1">
      <c r="A166" s="337" t="s">
        <v>277</v>
      </c>
      <c r="B166" s="292" t="s">
        <v>749</v>
      </c>
      <c r="C166" s="198" t="s">
        <v>481</v>
      </c>
      <c r="D166" s="30">
        <v>0</v>
      </c>
      <c r="E166" s="120">
        <f>IF(D106&gt;0,D166/D106)*100</f>
        <v>0</v>
      </c>
    </row>
    <row r="167" spans="1:5" ht="18" customHeight="1" thickBot="1">
      <c r="A167" s="338" t="s">
        <v>278</v>
      </c>
      <c r="B167" s="293" t="s">
        <v>748</v>
      </c>
      <c r="C167" s="199" t="s">
        <v>481</v>
      </c>
      <c r="D167" s="81">
        <v>0</v>
      </c>
      <c r="E167" s="119">
        <f>IF(D106&gt;0,D167/D106)*100</f>
        <v>0</v>
      </c>
    </row>
    <row r="168" spans="1:5" ht="63">
      <c r="A168" s="339" t="s">
        <v>271</v>
      </c>
      <c r="B168" s="124" t="s">
        <v>322</v>
      </c>
      <c r="C168" s="203" t="s">
        <v>481</v>
      </c>
      <c r="D168" s="327">
        <f>SUM(D169:D173)</f>
        <v>129</v>
      </c>
      <c r="E168" s="328">
        <f>IF($D$106&gt;0,D168/$D$106)*100</f>
        <v>100</v>
      </c>
    </row>
    <row r="169" spans="1:5" ht="18" customHeight="1">
      <c r="A169" s="339" t="s">
        <v>279</v>
      </c>
      <c r="B169" s="292" t="s">
        <v>747</v>
      </c>
      <c r="C169" s="198" t="s">
        <v>481</v>
      </c>
      <c r="D169" s="30">
        <v>129</v>
      </c>
      <c r="E169" s="121">
        <f>IF(D106&gt;0,D169/D106)*100</f>
        <v>100</v>
      </c>
    </row>
    <row r="170" spans="1:5" ht="21" customHeight="1">
      <c r="A170" s="339" t="s">
        <v>280</v>
      </c>
      <c r="B170" s="292" t="s">
        <v>746</v>
      </c>
      <c r="C170" s="198" t="s">
        <v>481</v>
      </c>
      <c r="D170" s="30">
        <v>0</v>
      </c>
      <c r="E170" s="120">
        <f>IF(D106&gt;0,D170/D106)*100</f>
        <v>0</v>
      </c>
    </row>
    <row r="171" spans="1:5" ht="21" customHeight="1">
      <c r="A171" s="339" t="s">
        <v>281</v>
      </c>
      <c r="B171" s="292" t="s">
        <v>745</v>
      </c>
      <c r="C171" s="198" t="s">
        <v>481</v>
      </c>
      <c r="D171" s="30">
        <v>0</v>
      </c>
      <c r="E171" s="120">
        <f>IF(D106&gt;0,D171/D106)*100</f>
        <v>0</v>
      </c>
    </row>
    <row r="172" spans="1:5" ht="21" customHeight="1">
      <c r="A172" s="339" t="s">
        <v>282</v>
      </c>
      <c r="B172" s="292" t="s">
        <v>744</v>
      </c>
      <c r="C172" s="198" t="s">
        <v>481</v>
      </c>
      <c r="D172" s="30">
        <v>0</v>
      </c>
      <c r="E172" s="120">
        <f>IF(D106&gt;0,D172/D106)*100</f>
        <v>0</v>
      </c>
    </row>
    <row r="173" spans="1:5" ht="21" customHeight="1" thickBot="1">
      <c r="A173" s="339" t="s">
        <v>283</v>
      </c>
      <c r="B173" s="293" t="s">
        <v>743</v>
      </c>
      <c r="C173" s="199" t="s">
        <v>481</v>
      </c>
      <c r="D173" s="81">
        <v>0</v>
      </c>
      <c r="E173" s="119">
        <f>IF(D106&gt;0,D173/D106)*100</f>
        <v>0</v>
      </c>
    </row>
    <row r="174" spans="1:5" ht="19.5" customHeight="1" thickBot="1">
      <c r="A174" s="340" t="s">
        <v>272</v>
      </c>
      <c r="B174" s="123" t="s">
        <v>326</v>
      </c>
      <c r="C174" s="197" t="s">
        <v>488</v>
      </c>
      <c r="D174" s="122">
        <v>1</v>
      </c>
      <c r="E174" s="325">
        <f>D174*100</f>
        <v>100</v>
      </c>
    </row>
    <row r="175" spans="1:5" ht="63">
      <c r="A175" s="341" t="s">
        <v>284</v>
      </c>
      <c r="B175" s="124" t="s">
        <v>742</v>
      </c>
      <c r="C175" s="203" t="s">
        <v>481</v>
      </c>
      <c r="D175" s="76">
        <v>0</v>
      </c>
      <c r="E175" s="121">
        <f>IF(D106&gt;0,D175/D106)*100</f>
        <v>0</v>
      </c>
    </row>
    <row r="176" spans="1:5" ht="18" customHeight="1">
      <c r="A176" s="339" t="s">
        <v>285</v>
      </c>
      <c r="B176" s="292" t="s">
        <v>741</v>
      </c>
      <c r="C176" s="198" t="s">
        <v>481</v>
      </c>
      <c r="D176" s="30">
        <v>0</v>
      </c>
      <c r="E176" s="120">
        <f>IF(D106&gt;0,D176/D106)*100</f>
        <v>0</v>
      </c>
    </row>
    <row r="177" spans="1:7" ht="18" customHeight="1" thickBot="1">
      <c r="A177" s="335" t="s">
        <v>286</v>
      </c>
      <c r="B177" s="293" t="s">
        <v>740</v>
      </c>
      <c r="C177" s="199" t="s">
        <v>481</v>
      </c>
      <c r="D177" s="81">
        <v>0</v>
      </c>
      <c r="E177" s="119">
        <f>IF(D106&gt;0,D177/D106)*100</f>
        <v>0</v>
      </c>
      <c r="G177" s="226"/>
    </row>
    <row r="178" spans="1:6" ht="15.75">
      <c r="A178" s="286"/>
      <c r="B178" s="285" t="s">
        <v>309</v>
      </c>
      <c r="C178" s="286"/>
      <c r="D178" s="287"/>
      <c r="E178" s="288"/>
      <c r="F178" s="318"/>
    </row>
    <row r="179" spans="1:6" ht="31.5">
      <c r="A179" s="291" t="s">
        <v>310</v>
      </c>
      <c r="B179" s="289" t="s">
        <v>316</v>
      </c>
      <c r="C179" s="290" t="s">
        <v>481</v>
      </c>
      <c r="D179" s="291">
        <v>7</v>
      </c>
      <c r="E179" s="144">
        <f>IF($D$8&gt;0,D179/$D$8)*100</f>
        <v>77.77777777777779</v>
      </c>
      <c r="F179" s="201"/>
    </row>
    <row r="180" spans="1:6" ht="31.5">
      <c r="A180" s="291" t="s">
        <v>311</v>
      </c>
      <c r="B180" s="289" t="s">
        <v>317</v>
      </c>
      <c r="C180" s="290" t="s">
        <v>481</v>
      </c>
      <c r="D180" s="343">
        <v>9</v>
      </c>
      <c r="E180" s="144">
        <f>IF($D$8&gt;0,D180/$D$8)*100</f>
        <v>100</v>
      </c>
      <c r="F180" s="201"/>
    </row>
    <row r="181" spans="1:6" ht="31.5">
      <c r="A181" s="291" t="s">
        <v>312</v>
      </c>
      <c r="B181" s="289" t="s">
        <v>318</v>
      </c>
      <c r="C181" s="290" t="s">
        <v>481</v>
      </c>
      <c r="D181" s="343">
        <v>8</v>
      </c>
      <c r="E181" s="144">
        <f>IF($D$112&gt;0,D181/$D$112)*100</f>
        <v>72.72727272727273</v>
      </c>
      <c r="F181" s="201"/>
    </row>
    <row r="182" spans="1:6" ht="31.5">
      <c r="A182" s="291" t="s">
        <v>313</v>
      </c>
      <c r="B182" s="289" t="s">
        <v>319</v>
      </c>
      <c r="C182" s="290" t="s">
        <v>481</v>
      </c>
      <c r="D182" s="343">
        <v>10</v>
      </c>
      <c r="E182" s="144">
        <f>IF($D$109&gt;0,D182/$D$109)*100</f>
        <v>83.33333333333334</v>
      </c>
      <c r="F182" s="201"/>
    </row>
    <row r="183" spans="1:6" ht="31.5">
      <c r="A183" s="291" t="s">
        <v>314</v>
      </c>
      <c r="B183" s="289" t="s">
        <v>320</v>
      </c>
      <c r="C183" s="290" t="s">
        <v>481</v>
      </c>
      <c r="D183" s="343">
        <v>7</v>
      </c>
      <c r="E183" s="144">
        <f>IF($D$114&gt;0,D183/$D$114)*100</f>
        <v>87.5</v>
      </c>
      <c r="F183" s="201"/>
    </row>
    <row r="184" spans="1:6" ht="33.75" customHeight="1">
      <c r="A184" s="291" t="s">
        <v>315</v>
      </c>
      <c r="B184" s="289" t="s">
        <v>321</v>
      </c>
      <c r="C184" s="290" t="s">
        <v>481</v>
      </c>
      <c r="D184" s="343">
        <v>7</v>
      </c>
      <c r="E184" s="144">
        <f>IF($D$114&gt;0,D184/$D$114)*100</f>
        <v>87.5</v>
      </c>
      <c r="F184" s="201"/>
    </row>
  </sheetData>
  <sheetProtection password="CA39" sheet="1"/>
  <mergeCells count="5">
    <mergeCell ref="C1:E1"/>
    <mergeCell ref="G3:K5"/>
    <mergeCell ref="G1:O1"/>
    <mergeCell ref="H2:O2"/>
    <mergeCell ref="C2:E2"/>
  </mergeCells>
  <conditionalFormatting sqref="D65">
    <cfRule type="cellIs" priority="80" dxfId="144" operator="greaterThan">
      <formula>$D$63</formula>
    </cfRule>
  </conditionalFormatting>
  <conditionalFormatting sqref="D62">
    <cfRule type="cellIs" priority="79" dxfId="145" operator="greaterThan">
      <formula>$D$61</formula>
    </cfRule>
  </conditionalFormatting>
  <conditionalFormatting sqref="D67:D70">
    <cfRule type="cellIs" priority="78" dxfId="145" operator="greaterThan">
      <formula>$D$63</formula>
    </cfRule>
  </conditionalFormatting>
  <conditionalFormatting sqref="D71">
    <cfRule type="cellIs" priority="77" dxfId="145" operator="greaterThan">
      <formula>$D$69</formula>
    </cfRule>
  </conditionalFormatting>
  <conditionalFormatting sqref="D71">
    <cfRule type="cellIs" priority="76" dxfId="145" operator="greaterThan">
      <formula>$D$67</formula>
    </cfRule>
  </conditionalFormatting>
  <conditionalFormatting sqref="D39">
    <cfRule type="cellIs" priority="72" dxfId="146" operator="notEqual">
      <formula>SUM($D$49:$D$52)</formula>
    </cfRule>
    <cfRule type="cellIs" priority="73" dxfId="147" operator="notEqual">
      <formula>SUM($D$44:$D$47)</formula>
    </cfRule>
    <cfRule type="cellIs" priority="74" dxfId="148" operator="notEqual">
      <formula>SUM($D$40:$D$43)</formula>
    </cfRule>
  </conditionalFormatting>
  <conditionalFormatting sqref="D41">
    <cfRule type="cellIs" priority="71" dxfId="143" operator="notEqual">
      <formula>$D$39-($D$40+$D$42+$D$43)</formula>
    </cfRule>
  </conditionalFormatting>
  <conditionalFormatting sqref="D42">
    <cfRule type="cellIs" priority="70" dxfId="143" operator="notEqual">
      <formula>$D$39-($D$40+$D$41+$D$43)</formula>
    </cfRule>
  </conditionalFormatting>
  <conditionalFormatting sqref="D43">
    <cfRule type="cellIs" priority="69" dxfId="143" operator="notEqual">
      <formula>$D$39-($D$40+$D$41+$D$42)</formula>
    </cfRule>
  </conditionalFormatting>
  <conditionalFormatting sqref="D44">
    <cfRule type="cellIs" priority="68" dxfId="148" operator="notEqual">
      <formula>$D$39-$D$45-$D$46-$D$47</formula>
    </cfRule>
  </conditionalFormatting>
  <conditionalFormatting sqref="D45">
    <cfRule type="cellIs" priority="67" dxfId="143" operator="notEqual">
      <formula>$D$39-($D$44+$D$46+$D$47)</formula>
    </cfRule>
  </conditionalFormatting>
  <conditionalFormatting sqref="D46">
    <cfRule type="cellIs" priority="66" dxfId="143" operator="notEqual">
      <formula>$D$39-($D$44+$D$45+$D$47)</formula>
    </cfRule>
  </conditionalFormatting>
  <conditionalFormatting sqref="D47">
    <cfRule type="cellIs" priority="65" dxfId="143" operator="notEqual">
      <formula>$D$39-($D$44+$D$45+$D$46)</formula>
    </cfRule>
  </conditionalFormatting>
  <conditionalFormatting sqref="D40">
    <cfRule type="cellIs" priority="64" dxfId="143" operator="notEqual">
      <formula>$D$39-($D$41+$D$42+$D$43)</formula>
    </cfRule>
  </conditionalFormatting>
  <conditionalFormatting sqref="D86 D90 D57 D59 D61 D48">
    <cfRule type="cellIs" priority="63" dxfId="148" operator="greaterThan">
      <formula>$D$39</formula>
    </cfRule>
  </conditionalFormatting>
  <conditionalFormatting sqref="D50 D54">
    <cfRule type="cellIs" priority="62" dxfId="148" operator="notEqual">
      <formula>$D$39-$D$49-$D$52-$D$51</formula>
    </cfRule>
  </conditionalFormatting>
  <conditionalFormatting sqref="D53">
    <cfRule type="cellIs" priority="61" dxfId="148" operator="notEqual">
      <formula>$D$39-$D$54-$D$55-$D$56</formula>
    </cfRule>
  </conditionalFormatting>
  <conditionalFormatting sqref="D54">
    <cfRule type="cellIs" priority="60" dxfId="148" operator="notEqual">
      <formula>$D$39-$D$53-$D$55-$D$56</formula>
    </cfRule>
  </conditionalFormatting>
  <conditionalFormatting sqref="D55">
    <cfRule type="cellIs" priority="59" dxfId="148" operator="notEqual">
      <formula>$D$39-$D$54-$D$53-$D$56</formula>
    </cfRule>
  </conditionalFormatting>
  <conditionalFormatting sqref="D56">
    <cfRule type="cellIs" priority="58" dxfId="148" operator="notEqual">
      <formula>$D$39-$D$54-$D$55-$D$53</formula>
    </cfRule>
  </conditionalFormatting>
  <conditionalFormatting sqref="D58">
    <cfRule type="cellIs" priority="56" dxfId="143" operator="greaterThan">
      <formula>$D$57</formula>
    </cfRule>
    <cfRule type="cellIs" priority="57" dxfId="148" operator="greaterThan">
      <formula>$D$48</formula>
    </cfRule>
  </conditionalFormatting>
  <conditionalFormatting sqref="D60">
    <cfRule type="cellIs" priority="54" dxfId="143" operator="greaterThan">
      <formula>$D$58</formula>
    </cfRule>
    <cfRule type="cellIs" priority="55" dxfId="148" operator="greaterThan">
      <formula>$D$59</formula>
    </cfRule>
  </conditionalFormatting>
  <conditionalFormatting sqref="D66">
    <cfRule type="cellIs" priority="53" dxfId="144" operator="greaterThan">
      <formula>$D$65</formula>
    </cfRule>
  </conditionalFormatting>
  <conditionalFormatting sqref="D74:D75 D80:D81">
    <cfRule type="cellIs" priority="52" dxfId="145" operator="greaterThan">
      <formula>$D$8</formula>
    </cfRule>
  </conditionalFormatting>
  <conditionalFormatting sqref="D87:D89">
    <cfRule type="cellIs" priority="51" dxfId="148" operator="greaterThan">
      <formula>$D$86</formula>
    </cfRule>
  </conditionalFormatting>
  <conditionalFormatting sqref="D91 D98">
    <cfRule type="cellIs" priority="50" dxfId="148" operator="greaterThan">
      <formula>$D$63</formula>
    </cfRule>
  </conditionalFormatting>
  <conditionalFormatting sqref="D92">
    <cfRule type="cellIs" priority="49" dxfId="148" operator="notEqual">
      <formula>$D$91-$D$93</formula>
    </cfRule>
  </conditionalFormatting>
  <conditionalFormatting sqref="D94 D102">
    <cfRule type="cellIs" priority="48" dxfId="148" operator="greaterThan">
      <formula>$D$91</formula>
    </cfRule>
  </conditionalFormatting>
  <conditionalFormatting sqref="D93">
    <cfRule type="cellIs" priority="46" dxfId="148" operator="notEqual">
      <formula>$D$91-$D$92</formula>
    </cfRule>
  </conditionalFormatting>
  <conditionalFormatting sqref="D95">
    <cfRule type="cellIs" priority="45" dxfId="148" operator="notEqual">
      <formula>$D$94-$D$96</formula>
    </cfRule>
  </conditionalFormatting>
  <conditionalFormatting sqref="D96">
    <cfRule type="cellIs" priority="44" dxfId="148" operator="notEqual">
      <formula>$D$94-$D$95</formula>
    </cfRule>
  </conditionalFormatting>
  <conditionalFormatting sqref="D97">
    <cfRule type="cellIs" priority="43" dxfId="148" operator="greaterThan">
      <formula>$D$63-$D$91</formula>
    </cfRule>
  </conditionalFormatting>
  <conditionalFormatting sqref="D99:D101">
    <cfRule type="cellIs" priority="42" dxfId="148" operator="greaterThan">
      <formula>$D$98</formula>
    </cfRule>
  </conditionalFormatting>
  <conditionalFormatting sqref="D103">
    <cfRule type="cellIs" priority="41" dxfId="148" operator="notEqual">
      <formula>$D$102-$D$104</formula>
    </cfRule>
  </conditionalFormatting>
  <conditionalFormatting sqref="D104">
    <cfRule type="cellIs" priority="40" dxfId="148" operator="notEqual">
      <formula>$D$102-$D$103</formula>
    </cfRule>
  </conditionalFormatting>
  <conditionalFormatting sqref="D140:D141">
    <cfRule type="cellIs" priority="39" dxfId="143" operator="greaterThan">
      <formula>$D$139</formula>
    </cfRule>
  </conditionalFormatting>
  <conditionalFormatting sqref="D116:D118 D121 D125">
    <cfRule type="cellIs" priority="38" dxfId="148" operator="greaterThan">
      <formula>$D$115</formula>
    </cfRule>
  </conditionalFormatting>
  <conditionalFormatting sqref="D119">
    <cfRule type="cellIs" priority="37" dxfId="148" operator="greaterThan">
      <formula>$D$118</formula>
    </cfRule>
  </conditionalFormatting>
  <conditionalFormatting sqref="D122">
    <cfRule type="cellIs" priority="36" dxfId="148" operator="greaterThan">
      <formula>$D$121</formula>
    </cfRule>
  </conditionalFormatting>
  <conditionalFormatting sqref="D123">
    <cfRule type="cellIs" priority="35" dxfId="148" operator="greaterThan">
      <formula>$D$122</formula>
    </cfRule>
  </conditionalFormatting>
  <conditionalFormatting sqref="D126:D127">
    <cfRule type="cellIs" priority="34" dxfId="148" operator="greaterThan">
      <formula>$D$126</formula>
    </cfRule>
  </conditionalFormatting>
  <conditionalFormatting sqref="D130">
    <cfRule type="cellIs" priority="33" dxfId="148" operator="greaterThan">
      <formula>$D$129</formula>
    </cfRule>
  </conditionalFormatting>
  <conditionalFormatting sqref="D131">
    <cfRule type="cellIs" priority="32" dxfId="148" operator="greaterThan">
      <formula>$D$130</formula>
    </cfRule>
  </conditionalFormatting>
  <conditionalFormatting sqref="D133:D134">
    <cfRule type="cellIs" priority="31" dxfId="148" operator="greaterThan">
      <formula>$D$133</formula>
    </cfRule>
  </conditionalFormatting>
  <conditionalFormatting sqref="E107 E39 E8">
    <cfRule type="cellIs" priority="30" dxfId="149" operator="notEqual">
      <formula>100</formula>
    </cfRule>
  </conditionalFormatting>
  <conditionalFormatting sqref="D76:D78 D82:D84">
    <cfRule type="cellIs" priority="29" dxfId="144" operator="greaterThan">
      <formula>$D$39</formula>
    </cfRule>
  </conditionalFormatting>
  <conditionalFormatting sqref="D108">
    <cfRule type="cellIs" priority="28" dxfId="148" operator="notEqual">
      <formula>$D$107-SUM($D$109:$D$114)</formula>
    </cfRule>
  </conditionalFormatting>
  <conditionalFormatting sqref="D109">
    <cfRule type="cellIs" priority="27" dxfId="148" operator="notEqual">
      <formula>$D$107-SUM($D$108,$D$110:$D$114)</formula>
    </cfRule>
  </conditionalFormatting>
  <conditionalFormatting sqref="D110">
    <cfRule type="cellIs" priority="26" dxfId="148" operator="notEqual">
      <formula>$D$107-SUM($D$108:$D$109,$D$111:$D$114)</formula>
    </cfRule>
  </conditionalFormatting>
  <conditionalFormatting sqref="D114">
    <cfRule type="cellIs" priority="25" dxfId="148" operator="notEqual">
      <formula>$D$107-SUM($D$108:$D$113)</formula>
    </cfRule>
  </conditionalFormatting>
  <conditionalFormatting sqref="D111">
    <cfRule type="cellIs" priority="24" dxfId="148" operator="notEqual">
      <formula>$D$107-SUM($D$108:$D$110,$D$112:$D$114)</formula>
    </cfRule>
  </conditionalFormatting>
  <conditionalFormatting sqref="D112">
    <cfRule type="cellIs" priority="23" dxfId="148" operator="notEqual">
      <formula>$D$107-SUM($D$108:$D$111,$D$113:$D$114)</formula>
    </cfRule>
  </conditionalFormatting>
  <conditionalFormatting sqref="D113">
    <cfRule type="cellIs" priority="22" dxfId="148" operator="notEqual">
      <formula>$D$107-SUM($D$108:$D$112,$D$114)</formula>
    </cfRule>
  </conditionalFormatting>
  <conditionalFormatting sqref="D136">
    <cfRule type="cellIs" priority="21" dxfId="143" operator="greaterThan">
      <formula>$D$135</formula>
    </cfRule>
  </conditionalFormatting>
  <conditionalFormatting sqref="D162:D167">
    <cfRule type="cellIs" priority="20" dxfId="143" operator="greaterThan">
      <formula>$D$161</formula>
    </cfRule>
  </conditionalFormatting>
  <conditionalFormatting sqref="D169:D173">
    <cfRule type="cellIs" priority="19" dxfId="143" operator="greaterThan">
      <formula>$D$168</formula>
    </cfRule>
  </conditionalFormatting>
  <conditionalFormatting sqref="D175">
    <cfRule type="cellIs" priority="18" dxfId="143" operator="greaterThan">
      <formula>"$d$73"</formula>
    </cfRule>
  </conditionalFormatting>
  <conditionalFormatting sqref="D176:D177">
    <cfRule type="cellIs" priority="17" dxfId="143" operator="greaterThan">
      <formula>$D$175</formula>
    </cfRule>
  </conditionalFormatting>
  <conditionalFormatting sqref="D52">
    <cfRule type="cellIs" priority="15" dxfId="148" operator="notEqual">
      <formula>$D$39-$D$49-$D$50-$D$51</formula>
    </cfRule>
  </conditionalFormatting>
  <conditionalFormatting sqref="E179:E184">
    <cfRule type="cellIs" priority="12" dxfId="143" operator="greaterThan">
      <formula>100</formula>
    </cfRule>
  </conditionalFormatting>
  <conditionalFormatting sqref="D154">
    <cfRule type="cellIs" priority="11" dxfId="143" operator="greaterThan" stopIfTrue="1">
      <formula>1</formula>
    </cfRule>
  </conditionalFormatting>
  <conditionalFormatting sqref="E154:E159">
    <cfRule type="cellIs" priority="10" dxfId="143" operator="greaterThan">
      <formula>100</formula>
    </cfRule>
  </conditionalFormatting>
  <conditionalFormatting sqref="D174">
    <cfRule type="cellIs" priority="8" dxfId="143" operator="greaterThan" stopIfTrue="1">
      <formula>1</formula>
    </cfRule>
  </conditionalFormatting>
  <conditionalFormatting sqref="D145">
    <cfRule type="cellIs" priority="7" dxfId="143" operator="greaterThan" stopIfTrue="1">
      <formula>1</formula>
    </cfRule>
  </conditionalFormatting>
  <conditionalFormatting sqref="D145:D149">
    <cfRule type="cellIs" priority="6" dxfId="143" operator="greaterThan" stopIfTrue="1">
      <formula>1</formula>
    </cfRule>
  </conditionalFormatting>
  <conditionalFormatting sqref="D155:D159">
    <cfRule type="cellIs" priority="5" dxfId="143" operator="greaterThan" stopIfTrue="1">
      <formula>1</formula>
    </cfRule>
  </conditionalFormatting>
  <conditionalFormatting sqref="D5:E5">
    <cfRule type="cellIs" priority="3" dxfId="143" operator="equal">
      <formula>"Наименование ОУ"</formula>
    </cfRule>
  </conditionalFormatting>
  <conditionalFormatting sqref="D6:E6">
    <cfRule type="containsText" priority="2" dxfId="143" operator="containsText" stopIfTrue="1" text="Код ОУ">
      <formula>NOT(ISERROR(SEARCH("Код ОУ",D6)))</formula>
    </cfRule>
  </conditionalFormatting>
  <conditionalFormatting sqref="D4:E4">
    <cfRule type="containsText" priority="1" dxfId="143" operator="containsText" stopIfTrue="1" text="статус ОУ">
      <formula>NOT(ISERROR(SEARCH("статус ОУ",D4)))</formula>
    </cfRule>
  </conditionalFormatting>
  <printOptions/>
  <pageMargins left="0.4" right="0.2362204724409449" top="0.19" bottom="0.19" header="0.17" footer="0.1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ОГУ Региональный центр оценки качества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О. Н. Хабаров</dc:creator>
  <cp:keywords/>
  <dc:description/>
  <cp:lastModifiedBy>user</cp:lastModifiedBy>
  <cp:lastPrinted>2013-03-13T06:48:42Z</cp:lastPrinted>
  <dcterms:created xsi:type="dcterms:W3CDTF">2012-12-03T12:55:13Z</dcterms:created>
  <dcterms:modified xsi:type="dcterms:W3CDTF">2014-03-17T07:28:39Z</dcterms:modified>
  <cp:category/>
  <cp:version/>
  <cp:contentType/>
  <cp:contentStatus/>
</cp:coreProperties>
</file>